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JCONTRCP541\Documents\Olga2\EJERCICIOS\2026\PAGINA OAJ\PROGRAMATICA\EXCEL\"/>
    </mc:Choice>
  </mc:AlternateContent>
  <bookViews>
    <workbookView xWindow="0" yWindow="0" windowWidth="21600" windowHeight="9735" tabRatio="858" activeTab="5"/>
  </bookViews>
  <sheets>
    <sheet name="Rendicion Ctas" sheetId="1" r:id="rId1"/>
    <sheet name="Recaudación" sheetId="2" r:id="rId2"/>
    <sheet name="Avance Presupuesto" sheetId="3" r:id="rId3"/>
    <sheet name="G. Programable" sheetId="4" r:id="rId4"/>
    <sheet name="G. Operación" sheetId="5" r:id="rId5"/>
    <sheet name="Serv. Personales" sheetId="6" r:id="rId6"/>
    <sheet name="Hoja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6" l="1"/>
  <c r="T41" i="6"/>
  <c r="U41" i="5"/>
  <c r="T41" i="5"/>
  <c r="U47" i="4"/>
  <c r="V47" i="4" s="1"/>
  <c r="U44" i="4"/>
  <c r="V44" i="4" s="1"/>
  <c r="U41" i="4"/>
  <c r="V41" i="4" s="1"/>
  <c r="U38" i="4"/>
  <c r="V38" i="4" s="1"/>
  <c r="U45" i="3"/>
  <c r="U42" i="3"/>
  <c r="U39" i="3"/>
  <c r="U36" i="3"/>
  <c r="U45" i="2"/>
  <c r="U42" i="2"/>
  <c r="U39" i="2"/>
  <c r="U36" i="2"/>
  <c r="R59" i="5" l="1"/>
  <c r="S45" i="2" l="1"/>
  <c r="S45" i="3"/>
  <c r="T47" i="4"/>
  <c r="S59" i="5"/>
  <c r="S53" i="5"/>
  <c r="R56" i="6"/>
  <c r="S53" i="6" s="1"/>
  <c r="B51" i="6"/>
  <c r="S42" i="2" l="1"/>
  <c r="S42" i="3"/>
  <c r="T44" i="4"/>
  <c r="R53" i="5"/>
  <c r="R51" i="6"/>
  <c r="S48" i="6" s="1"/>
  <c r="P53" i="5"/>
  <c r="S43" i="6" l="1"/>
  <c r="R47" i="5"/>
  <c r="S47" i="5" s="1"/>
  <c r="T41" i="4"/>
  <c r="S39" i="3"/>
  <c r="S39" i="2"/>
  <c r="R41" i="6" l="1"/>
  <c r="S38" i="6"/>
  <c r="R41" i="5"/>
  <c r="S41" i="5" s="1"/>
  <c r="T38" i="4"/>
  <c r="S36" i="3"/>
  <c r="S36" i="2"/>
  <c r="P56" i="6" l="1"/>
  <c r="Q53" i="6" s="1"/>
  <c r="Q47" i="4"/>
  <c r="R47" i="4" s="1"/>
  <c r="Q45" i="3"/>
  <c r="Q45" i="2"/>
  <c r="P51" i="6" l="1"/>
  <c r="Q48" i="6" s="1"/>
  <c r="Q44" i="4"/>
  <c r="R44" i="4" s="1"/>
  <c r="Q42" i="3"/>
  <c r="Q42" i="2"/>
  <c r="P46" i="6" l="1"/>
  <c r="Q43" i="6" s="1"/>
  <c r="Q41" i="4"/>
  <c r="R41" i="4" s="1"/>
  <c r="Q39" i="3" l="1"/>
  <c r="Q39" i="2"/>
  <c r="P41" i="6" l="1"/>
  <c r="Q38" i="6" s="1"/>
  <c r="P59" i="5"/>
  <c r="Q59" i="5" s="1"/>
  <c r="Q53" i="5"/>
  <c r="P47" i="5"/>
  <c r="Q47" i="5" s="1"/>
  <c r="P41" i="5"/>
  <c r="Q41" i="5" s="1"/>
  <c r="Q38" i="4"/>
  <c r="R38" i="4" s="1"/>
  <c r="Q36" i="3"/>
  <c r="Q36" i="2"/>
  <c r="N56" i="6" l="1"/>
  <c r="O53" i="6" s="1"/>
  <c r="N59" i="5"/>
  <c r="O59" i="5" s="1"/>
  <c r="O47" i="4"/>
  <c r="P47" i="4" s="1"/>
  <c r="O45" i="3"/>
  <c r="O45" i="2"/>
  <c r="N51" i="6" l="1"/>
  <c r="O48" i="6" s="1"/>
  <c r="N53" i="5"/>
  <c r="O53" i="5" s="1"/>
  <c r="O44" i="4"/>
  <c r="P44" i="4" s="1"/>
  <c r="O42" i="3"/>
  <c r="O42" i="2"/>
  <c r="N46" i="6" l="1"/>
  <c r="O43" i="6" s="1"/>
  <c r="N47" i="5"/>
  <c r="O47" i="5"/>
  <c r="O41" i="4"/>
  <c r="P41" i="4" s="1"/>
  <c r="O39" i="3"/>
  <c r="O39" i="2"/>
  <c r="N41" i="6" l="1"/>
  <c r="O38" i="6" s="1"/>
  <c r="N41" i="5"/>
  <c r="O41" i="5" s="1"/>
  <c r="O38" i="4"/>
  <c r="P38" i="4" s="1"/>
  <c r="M38" i="4"/>
  <c r="O36" i="3"/>
  <c r="O36" i="2"/>
  <c r="M47" i="4" l="1"/>
  <c r="L56" i="6" l="1"/>
  <c r="M53" i="6" s="1"/>
  <c r="L51" i="6" l="1"/>
  <c r="M48" i="6" s="1"/>
  <c r="L46" i="6" l="1"/>
  <c r="M43" i="6" s="1"/>
  <c r="L41" i="6" l="1"/>
  <c r="M38" i="6" s="1"/>
  <c r="L59" i="5"/>
  <c r="M59" i="5" s="1"/>
  <c r="L53" i="5"/>
  <c r="M53" i="5" s="1"/>
  <c r="L47" i="5"/>
  <c r="M47" i="5" s="1"/>
  <c r="L41" i="5"/>
  <c r="M41" i="5" s="1"/>
  <c r="N47" i="4"/>
  <c r="M44" i="4"/>
  <c r="N44" i="4" s="1"/>
  <c r="M41" i="4"/>
  <c r="N41" i="4" s="1"/>
  <c r="N38" i="4"/>
  <c r="K38" i="4"/>
  <c r="M45" i="3"/>
  <c r="M42" i="3"/>
  <c r="M39" i="3"/>
  <c r="M36" i="3"/>
  <c r="M45" i="2"/>
  <c r="M42" i="2"/>
  <c r="M39" i="2"/>
  <c r="M36" i="2"/>
  <c r="K47" i="4" l="1"/>
  <c r="K45" i="3"/>
  <c r="K42" i="3" l="1"/>
  <c r="K39" i="3" l="1"/>
  <c r="G63" i="4" l="1"/>
  <c r="E63" i="4"/>
  <c r="D47" i="4"/>
  <c r="D44" i="4"/>
  <c r="D41" i="4"/>
  <c r="B56" i="6"/>
  <c r="C53" i="6" s="1"/>
  <c r="B59" i="5"/>
  <c r="C59" i="5" s="1"/>
  <c r="C45" i="2"/>
  <c r="C48" i="6"/>
  <c r="B53" i="5"/>
  <c r="C53" i="5" s="1"/>
  <c r="C45" i="3"/>
  <c r="C42" i="3"/>
  <c r="C42" i="2"/>
  <c r="B46" i="6"/>
  <c r="C43" i="6" s="1"/>
  <c r="B47" i="5"/>
  <c r="C47" i="5" s="1"/>
  <c r="C39" i="3"/>
  <c r="C39" i="2"/>
  <c r="B41" i="6"/>
  <c r="C38" i="6" s="1"/>
  <c r="B41" i="5"/>
  <c r="C41" i="5" s="1"/>
  <c r="D38" i="4"/>
  <c r="C36" i="3"/>
  <c r="B52" i="3"/>
  <c r="C36" i="2"/>
  <c r="K45" i="2"/>
  <c r="K42" i="2"/>
  <c r="K39" i="2"/>
  <c r="K36" i="2"/>
  <c r="J56" i="6"/>
  <c r="K53" i="6" s="1"/>
  <c r="J51" i="6"/>
  <c r="K48" i="6" s="1"/>
  <c r="J46" i="6"/>
  <c r="K43" i="6"/>
  <c r="J41" i="6"/>
  <c r="K38" i="6" s="1"/>
  <c r="J59" i="5"/>
  <c r="K59" i="5" s="1"/>
  <c r="J53" i="5"/>
  <c r="K53" i="5" s="1"/>
  <c r="J47" i="5"/>
  <c r="K47" i="5" s="1"/>
  <c r="J41" i="5"/>
  <c r="K41" i="5" s="1"/>
  <c r="L47" i="4"/>
  <c r="K44" i="4"/>
  <c r="L44" i="4" s="1"/>
  <c r="K41" i="4"/>
  <c r="L41" i="4" s="1"/>
  <c r="L38" i="4"/>
  <c r="K36" i="3"/>
  <c r="H56" i="6" l="1"/>
  <c r="I53" i="6" s="1"/>
  <c r="H59" i="5"/>
  <c r="I59" i="5" s="1"/>
  <c r="I47" i="4"/>
  <c r="J47" i="4" s="1"/>
  <c r="I45" i="3"/>
  <c r="I45" i="2"/>
  <c r="H51" i="6" l="1"/>
  <c r="I48" i="6" s="1"/>
  <c r="H53" i="5"/>
  <c r="I53" i="5" s="1"/>
  <c r="I44" i="4"/>
  <c r="J44" i="4" s="1"/>
  <c r="I38" i="4"/>
  <c r="G38" i="4"/>
  <c r="I42" i="3"/>
  <c r="I42" i="2"/>
  <c r="I39" i="2" l="1"/>
  <c r="H46" i="6" l="1"/>
  <c r="I43" i="6" s="1"/>
  <c r="H47" i="5"/>
  <c r="I47" i="5" s="1"/>
  <c r="I41" i="4"/>
  <c r="J41" i="4" s="1"/>
  <c r="I39" i="3"/>
  <c r="H41" i="6" l="1"/>
  <c r="I38" i="6"/>
  <c r="H41" i="5"/>
  <c r="I41" i="5" s="1"/>
  <c r="J38" i="4"/>
  <c r="I36" i="3"/>
  <c r="I36" i="2"/>
  <c r="F59" i="5" l="1"/>
  <c r="G59" i="5" s="1"/>
  <c r="G47" i="4"/>
  <c r="G45" i="2"/>
  <c r="G45" i="3"/>
  <c r="F53" i="5" l="1"/>
  <c r="G53" i="5"/>
  <c r="G42" i="3"/>
  <c r="G42" i="2"/>
  <c r="H47" i="4" l="1"/>
  <c r="G44" i="4"/>
  <c r="H44" i="4" s="1"/>
  <c r="G41" i="4"/>
  <c r="H41" i="4" s="1"/>
  <c r="H38" i="4"/>
  <c r="F56" i="6"/>
  <c r="G53" i="6" s="1"/>
  <c r="F51" i="6"/>
  <c r="G48" i="6"/>
  <c r="F46" i="6"/>
  <c r="G43" i="6" s="1"/>
  <c r="F41" i="6"/>
  <c r="G38" i="6"/>
  <c r="F41" i="5"/>
  <c r="G41" i="5" s="1"/>
  <c r="F47" i="5"/>
  <c r="G47" i="5" s="1"/>
  <c r="G39" i="3"/>
  <c r="G36" i="3"/>
  <c r="G39" i="2"/>
  <c r="G36" i="2" l="1"/>
  <c r="D56" i="6" l="1"/>
  <c r="E53" i="6" s="1"/>
  <c r="D59" i="5"/>
  <c r="E59" i="5" s="1"/>
  <c r="F47" i="4"/>
  <c r="E45" i="3"/>
  <c r="E45" i="2"/>
  <c r="D51" i="6" l="1"/>
  <c r="E48" i="6" s="1"/>
  <c r="D53" i="5"/>
  <c r="E53" i="5" s="1"/>
  <c r="F44" i="4"/>
  <c r="E42" i="3"/>
  <c r="E42" i="2"/>
  <c r="D47" i="5" l="1"/>
  <c r="E47" i="5" s="1"/>
  <c r="F41" i="4"/>
  <c r="E39" i="3"/>
  <c r="E39" i="2"/>
  <c r="D46" i="6" l="1"/>
  <c r="E43" i="6" s="1"/>
  <c r="F38" i="4" l="1"/>
  <c r="D41" i="6"/>
  <c r="E38" i="6" s="1"/>
  <c r="D41" i="5"/>
  <c r="E41" i="5" s="1"/>
  <c r="E36" i="3" l="1"/>
  <c r="E36" i="2"/>
  <c r="C26" i="6"/>
  <c r="E26" i="6"/>
  <c r="C26" i="5"/>
  <c r="E26" i="5"/>
  <c r="C26" i="4"/>
  <c r="F26" i="4"/>
  <c r="C26" i="3"/>
  <c r="E26" i="3"/>
  <c r="C26" i="2"/>
  <c r="E26" i="2"/>
  <c r="C26" i="1"/>
  <c r="E26" i="1"/>
</calcChain>
</file>

<file path=xl/sharedStrings.xml><?xml version="1.0" encoding="utf-8"?>
<sst xmlns="http://schemas.openxmlformats.org/spreadsheetml/2006/main" count="539" uniqueCount="120">
  <si>
    <t>MATRIZ DE INDICADORES PARA RESULTADOS</t>
  </si>
  <si>
    <t>FICHA TECNICA DE INDICADOR</t>
  </si>
  <si>
    <t>Nombre</t>
  </si>
  <si>
    <t>Nivel</t>
  </si>
  <si>
    <t>Actividad</t>
  </si>
  <si>
    <t>Programa</t>
  </si>
  <si>
    <t>Objetivo</t>
  </si>
  <si>
    <t>Tipo de Indicador</t>
  </si>
  <si>
    <t>Gestión</t>
  </si>
  <si>
    <t>Dimensión</t>
  </si>
  <si>
    <t>Eficacia</t>
  </si>
  <si>
    <t>Sentido</t>
  </si>
  <si>
    <t>Ascendente</t>
  </si>
  <si>
    <t>Definición</t>
  </si>
  <si>
    <t>Metas programadas</t>
  </si>
  <si>
    <t>1º. Trimestre</t>
  </si>
  <si>
    <t>2º. Trimestre</t>
  </si>
  <si>
    <t>3º. Trimestre</t>
  </si>
  <si>
    <t>4º. Trimestre</t>
  </si>
  <si>
    <t>Anual</t>
  </si>
  <si>
    <t>Línea base 2016</t>
  </si>
  <si>
    <t>Línea base 2015</t>
  </si>
  <si>
    <t>Frecuencia de medición</t>
  </si>
  <si>
    <t>Trimestral</t>
  </si>
  <si>
    <t>Unidad de medida</t>
  </si>
  <si>
    <t>Porcentaje</t>
  </si>
  <si>
    <t>Tipo de valor de la meta</t>
  </si>
  <si>
    <t>Relativo</t>
  </si>
  <si>
    <t>Formula</t>
  </si>
  <si>
    <t>(A/B)*100</t>
  </si>
  <si>
    <t>Descripción de la fórmula:</t>
  </si>
  <si>
    <t>Variable A</t>
  </si>
  <si>
    <t>Medio de verificación</t>
  </si>
  <si>
    <t>Variable B</t>
  </si>
  <si>
    <t>Parámetros de Semaforización</t>
  </si>
  <si>
    <t>Verde</t>
  </si>
  <si>
    <t>Amarillo</t>
  </si>
  <si>
    <t>Rojo</t>
  </si>
  <si>
    <t>&gt;+-20%</t>
  </si>
  <si>
    <t>Datos de control</t>
  </si>
  <si>
    <t>Fuente:</t>
  </si>
  <si>
    <t>Fecha de elaboración</t>
  </si>
  <si>
    <t>Responsable</t>
  </si>
  <si>
    <t>Fecha de actualización</t>
  </si>
  <si>
    <t>Metas logradas</t>
  </si>
  <si>
    <t>Rendición de Cuentas</t>
  </si>
  <si>
    <t>Transparencia y Rendición de Cuentas</t>
  </si>
  <si>
    <t>Transparentar e informar sobre el ejercicio y destino de los recursos públicos y el estado que guarda la hacienda pública de la institución</t>
  </si>
  <si>
    <t>Cociente de numero de cuentas públicas presentadas entre el número de cuentas públicas que por ley existe obligación de presentar por 100</t>
  </si>
  <si>
    <t>Cuentas Públicas presentadas</t>
  </si>
  <si>
    <t>Cuenta  Pública</t>
  </si>
  <si>
    <t>Informe Cuenta  Pública</t>
  </si>
  <si>
    <t>Cuentas Públicas exigibles</t>
  </si>
  <si>
    <t>Informe Cuenta Pública</t>
  </si>
  <si>
    <t>Dirección General de Administración</t>
  </si>
  <si>
    <t>Índice de recaudación</t>
  </si>
  <si>
    <t>Presupuesto de Ingresos del Tribunal Superior de Justicia</t>
  </si>
  <si>
    <t>Consecución y recaudación de los ingresos programados</t>
  </si>
  <si>
    <t>Avance en la recaudación</t>
  </si>
  <si>
    <t>Cociente Ingresos recaudados entre Ingresos programados por 100</t>
  </si>
  <si>
    <t>Ingresos Recaudados</t>
  </si>
  <si>
    <t>Pesos</t>
  </si>
  <si>
    <t>Ingresos Programados</t>
  </si>
  <si>
    <t>Ejercicio del Presupuesto de Egresos</t>
  </si>
  <si>
    <t>Presupuesto de Egresos del Tribunal Superior de Justicia</t>
  </si>
  <si>
    <t>Adecuada administración de los recursos financieros  humanos  materiales y técnicos</t>
  </si>
  <si>
    <t>Cociente Egresos devengados entre Egresos programados por 100</t>
  </si>
  <si>
    <t>Egresos Devengados</t>
  </si>
  <si>
    <t>Egresos Programados</t>
  </si>
  <si>
    <t>Proporción de Gasto Programable</t>
  </si>
  <si>
    <t>Economía</t>
  </si>
  <si>
    <t>Muestra la razón porcentual que guardan el total de gasto programable entre el total del presupuesto de egresos</t>
  </si>
  <si>
    <t>porcentual</t>
  </si>
  <si>
    <t>Total de gasto programable / Total de Egresos * 100</t>
  </si>
  <si>
    <t>Total de gasto programable</t>
  </si>
  <si>
    <t>pesos</t>
  </si>
  <si>
    <t>Total presupuesto de egresos</t>
  </si>
  <si>
    <t>Informe de Cuenta Pública</t>
  </si>
  <si>
    <t>Proporción de Gasto de Operación</t>
  </si>
  <si>
    <t>Descendente</t>
  </si>
  <si>
    <t>Muestra la razón porcentual que guardan el total de gasto de operación entre el total del presupuesto de egresos</t>
  </si>
  <si>
    <t>Total de Gasto de Operación / Total de Egresos * 100</t>
  </si>
  <si>
    <t>Total de gasto de operación</t>
  </si>
  <si>
    <t>Proporción de Servicios Personales</t>
  </si>
  <si>
    <t>Muestra la razón porcentual que guardan el total de gasto en servicios personales entre el total de gasto de operación</t>
  </si>
  <si>
    <t>Total de gasto en servicios personales</t>
  </si>
  <si>
    <t>Ing. Recaudados</t>
  </si>
  <si>
    <t>Ing. Totales Programados</t>
  </si>
  <si>
    <t>Egresos devengados</t>
  </si>
  <si>
    <t>Egresos Totales Programados</t>
  </si>
  <si>
    <t>Gasto de operación: Gasto corriente integrado por Servicios Personales, Materiales y Suministos, y Servicios Generales</t>
  </si>
  <si>
    <t>Servicios Personales</t>
  </si>
  <si>
    <t>Materiales y Suministos</t>
  </si>
  <si>
    <t>Servicios Generales</t>
  </si>
  <si>
    <t>Suma Gasto de operación</t>
  </si>
  <si>
    <t>Presupuesto de Egresos Total</t>
  </si>
  <si>
    <t>Gasto Programable</t>
  </si>
  <si>
    <t>Total de Presupuesto de Egresos</t>
  </si>
  <si>
    <t xml:space="preserve">Cumplimiento en la presentación de la información financiera y presupuestal </t>
  </si>
  <si>
    <t>Avance en el ejercicio y aplicación del Presupuesto de Egresos</t>
  </si>
  <si>
    <t>Determinar y verificar la participación del gasto de operación con respecto al total de egresos</t>
  </si>
  <si>
    <t>Determinar y verificar la participación del gasto programable con respecto al total de egresos</t>
  </si>
  <si>
    <t>Determinar y verificar la participación de los servicios personales con respecto al total de gastos de operación</t>
  </si>
  <si>
    <t>Línea base 2017</t>
  </si>
  <si>
    <t>Línea base 2018</t>
  </si>
  <si>
    <t>Gasto Programable:</t>
  </si>
  <si>
    <t>El gasto programable es aquel que usa el gobierno para proveer bienes y servicios a la población, así como el gasto en programas sociales y todo aquello necesario para la operación de las instituciones gubernamentales.</t>
  </si>
  <si>
    <t>Para el caso de TSJ, el gasto programable se conforma del capitulo 1000, 2000, 3000, 5000 y 6000</t>
  </si>
  <si>
    <t>Criterio a partir de 2019</t>
  </si>
  <si>
    <t>Se considera no programable el presupuesto destinado a la obligación de pago a jubilados  (capitulo 4000) y ADEFAS (capitulo 9000)</t>
  </si>
  <si>
    <t>Línea base 2019</t>
  </si>
  <si>
    <t>Línea base 2019*</t>
  </si>
  <si>
    <r>
      <t>*</t>
    </r>
    <r>
      <rPr>
        <u/>
        <sz val="10"/>
        <color theme="1"/>
        <rFont val="Arial Narrow"/>
        <family val="2"/>
      </rPr>
      <t xml:space="preserve"> Criterio a partir de 2019</t>
    </r>
    <r>
      <rPr>
        <sz val="10"/>
        <color theme="1"/>
        <rFont val="Arial Narrow"/>
        <family val="2"/>
      </rPr>
      <t xml:space="preserve">: </t>
    </r>
    <r>
      <rPr>
        <b/>
        <sz val="10"/>
        <color theme="1"/>
        <rFont val="Arial Narrow"/>
        <family val="2"/>
      </rPr>
      <t>Gasto programable</t>
    </r>
    <r>
      <rPr>
        <sz val="10"/>
        <color theme="1"/>
        <rFont val="Arial Narrow"/>
        <family val="2"/>
      </rPr>
      <t>.- es aquél que usa el gobierno para proveer bienes y servicios a la población, así como el gasto en programas sociales y todo aquello necesario para la operación de las instituciones gubernamentales. Para el caso del TSJ, el gasto programable se conforma del capitulo 1000, 2000, 3000, 5000 y 6000. Se considera</t>
    </r>
    <r>
      <rPr>
        <b/>
        <sz val="10"/>
        <color theme="1"/>
        <rFont val="Arial Narrow"/>
        <family val="2"/>
      </rPr>
      <t xml:space="preserve"> no programable</t>
    </r>
    <r>
      <rPr>
        <sz val="10"/>
        <color theme="1"/>
        <rFont val="Arial Narrow"/>
        <family val="2"/>
      </rPr>
      <t xml:space="preserve"> el presupuesto destinado a la obligación de pago a jubilados  (capitulo 4000) y ADEFAS (capitulo 9000)</t>
    </r>
  </si>
  <si>
    <t>2 trim 2018</t>
  </si>
  <si>
    <t>3 trim 2018</t>
  </si>
  <si>
    <t>Total de Gasto en Servicios Personales / Total de Gasto de Operación * 100</t>
  </si>
  <si>
    <t>* Valor con cifras al 31/03/26</t>
  </si>
  <si>
    <t>Avance 2026</t>
  </si>
  <si>
    <t>PODER JUDICIAL DEL ESTADO DE MORELOS</t>
  </si>
  <si>
    <t>PERIODO: ENERO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</si>
</sst>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Calibri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</font>
    <font>
      <sz val="11"/>
      <color theme="1"/>
      <name val="Arial Narrow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right" vertical="center"/>
    </xf>
    <xf numFmtId="9" fontId="0" fillId="0" borderId="0" xfId="2" applyFont="1"/>
    <xf numFmtId="9" fontId="5" fillId="0" borderId="8" xfId="2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5" fillId="0" borderId="0" xfId="1" applyFont="1"/>
    <xf numFmtId="0" fontId="8" fillId="0" borderId="0" xfId="0" applyFont="1" applyFill="1" applyBorder="1"/>
    <xf numFmtId="43" fontId="5" fillId="0" borderId="17" xfId="1" applyFont="1" applyBorder="1"/>
    <xf numFmtId="0" fontId="12" fillId="0" borderId="0" xfId="0" applyFont="1"/>
    <xf numFmtId="164" fontId="5" fillId="0" borderId="8" xfId="2" applyNumberFormat="1" applyFont="1" applyBorder="1" applyAlignment="1">
      <alignment horizontal="center" vertical="center" wrapText="1"/>
    </xf>
    <xf numFmtId="164" fontId="0" fillId="0" borderId="0" xfId="2" applyNumberFormat="1" applyFont="1"/>
    <xf numFmtId="9" fontId="5" fillId="0" borderId="0" xfId="2" applyFont="1"/>
    <xf numFmtId="0" fontId="5" fillId="0" borderId="0" xfId="0" applyFont="1"/>
    <xf numFmtId="43" fontId="5" fillId="0" borderId="0" xfId="0" applyNumberFormat="1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3" fontId="5" fillId="0" borderId="0" xfId="1" applyFont="1" applyFill="1" applyBorder="1"/>
    <xf numFmtId="9" fontId="5" fillId="0" borderId="8" xfId="2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43" fontId="5" fillId="0" borderId="22" xfId="1" applyFont="1" applyBorder="1"/>
    <xf numFmtId="43" fontId="5" fillId="0" borderId="0" xfId="1" applyFont="1" applyBorder="1"/>
    <xf numFmtId="9" fontId="5" fillId="0" borderId="23" xfId="2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43" fontId="13" fillId="0" borderId="0" xfId="0" applyNumberFormat="1" applyFont="1"/>
    <xf numFmtId="10" fontId="0" fillId="0" borderId="0" xfId="2" applyNumberFormat="1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5" fillId="0" borderId="0" xfId="0" applyNumberFormat="1" applyFont="1" applyBorder="1" applyAlignment="1">
      <alignment vertical="center" wrapText="1"/>
    </xf>
    <xf numFmtId="4" fontId="0" fillId="0" borderId="0" xfId="0" applyNumberFormat="1"/>
    <xf numFmtId="2" fontId="5" fillId="0" borderId="0" xfId="2" applyNumberFormat="1" applyFont="1"/>
    <xf numFmtId="0" fontId="1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5" fillId="6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0" applyNumberFormat="1"/>
    <xf numFmtId="0" fontId="5" fillId="7" borderId="0" xfId="0" applyFon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/>
    <xf numFmtId="14" fontId="5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8" fontId="5" fillId="0" borderId="8" xfId="1" applyNumberFormat="1" applyFont="1" applyBorder="1" applyAlignment="1">
      <alignment horizontal="center" vertical="center" wrapText="1"/>
    </xf>
    <xf numFmtId="8" fontId="5" fillId="0" borderId="22" xfId="1" applyNumberFormat="1" applyFont="1" applyBorder="1"/>
    <xf numFmtId="0" fontId="4" fillId="0" borderId="0" xfId="0" applyFont="1" applyAlignment="1">
      <alignment horizontal="center" vertical="center"/>
    </xf>
    <xf numFmtId="0" fontId="16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7" xfId="0" applyFont="1" applyBorder="1"/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6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695325</xdr:colOff>
      <xdr:row>6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181100" cy="1276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6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1323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6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137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6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35"/>
  <sheetViews>
    <sheetView topLeftCell="A12" workbookViewId="0">
      <selection sqref="A1:G34"/>
    </sheetView>
  </sheetViews>
  <sheetFormatPr baseColWidth="10" defaultRowHeight="15" x14ac:dyDescent="0.25"/>
  <cols>
    <col min="1" max="1" width="4.85546875" customWidth="1"/>
    <col min="2" max="2" width="14.42578125" bestFit="1" customWidth="1"/>
  </cols>
  <sheetData>
    <row r="1" spans="2:7" ht="18.75" x14ac:dyDescent="0.3">
      <c r="B1" s="128" t="s">
        <v>118</v>
      </c>
      <c r="C1" s="128"/>
      <c r="D1" s="128"/>
      <c r="E1" s="128"/>
      <c r="F1" s="128"/>
      <c r="G1" s="128"/>
    </row>
    <row r="2" spans="2:7" x14ac:dyDescent="0.25">
      <c r="B2" s="129"/>
      <c r="C2" s="129"/>
      <c r="D2" s="129"/>
      <c r="E2" s="129"/>
      <c r="F2" s="129"/>
      <c r="G2" s="129"/>
    </row>
    <row r="3" spans="2:7" x14ac:dyDescent="0.25">
      <c r="B3" s="130" t="s">
        <v>0</v>
      </c>
      <c r="C3" s="130"/>
      <c r="D3" s="130"/>
      <c r="E3" s="130"/>
      <c r="F3" s="130"/>
      <c r="G3" s="130"/>
    </row>
    <row r="4" spans="2:7" x14ac:dyDescent="0.25">
      <c r="B4" s="124" t="s">
        <v>1</v>
      </c>
      <c r="C4" s="124"/>
      <c r="D4" s="124"/>
      <c r="E4" s="124"/>
      <c r="F4" s="124"/>
      <c r="G4" s="124"/>
    </row>
    <row r="5" spans="2:7" x14ac:dyDescent="0.25">
      <c r="B5" s="108"/>
      <c r="C5" s="108"/>
      <c r="D5" s="108"/>
      <c r="E5" s="108"/>
      <c r="F5" s="108"/>
      <c r="G5" s="108"/>
    </row>
    <row r="6" spans="2:7" x14ac:dyDescent="0.25">
      <c r="B6" s="124" t="s">
        <v>119</v>
      </c>
      <c r="C6" s="124"/>
      <c r="D6" s="124"/>
      <c r="E6" s="124"/>
      <c r="F6" s="124"/>
      <c r="G6" s="124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125" t="s">
        <v>45</v>
      </c>
      <c r="D8" s="126"/>
      <c r="E8" s="126"/>
      <c r="F8" s="126"/>
      <c r="G8" s="127"/>
    </row>
    <row r="9" spans="2:7" ht="15.75" thickBot="1" x14ac:dyDescent="0.3">
      <c r="B9" s="3" t="s">
        <v>3</v>
      </c>
      <c r="C9" s="4" t="s">
        <v>4</v>
      </c>
      <c r="D9" s="5" t="s">
        <v>5</v>
      </c>
      <c r="E9" s="113" t="s">
        <v>46</v>
      </c>
      <c r="F9" s="114"/>
      <c r="G9" s="115"/>
    </row>
    <row r="10" spans="2:7" ht="25.5" customHeight="1" thickBot="1" x14ac:dyDescent="0.3">
      <c r="B10" s="3" t="s">
        <v>6</v>
      </c>
      <c r="C10" s="113" t="s">
        <v>47</v>
      </c>
      <c r="D10" s="114"/>
      <c r="E10" s="114"/>
      <c r="F10" s="114"/>
      <c r="G10" s="115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113" t="s">
        <v>98</v>
      </c>
      <c r="D12" s="114"/>
      <c r="E12" s="114"/>
      <c r="F12" s="114"/>
      <c r="G12" s="115"/>
    </row>
    <row r="13" spans="2:7" ht="15.75" thickBot="1" x14ac:dyDescent="0.3">
      <c r="B13" s="13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132"/>
      <c r="C14" s="7">
        <v>20</v>
      </c>
      <c r="D14" s="7">
        <v>40</v>
      </c>
      <c r="E14" s="7">
        <v>60</v>
      </c>
      <c r="F14" s="7">
        <v>100</v>
      </c>
      <c r="G14" s="7">
        <v>100</v>
      </c>
    </row>
    <row r="15" spans="2:7" ht="15.75" thickBot="1" x14ac:dyDescent="0.3">
      <c r="B15" s="3" t="s">
        <v>110</v>
      </c>
      <c r="C15" s="6">
        <v>20</v>
      </c>
      <c r="D15" s="7">
        <v>40</v>
      </c>
      <c r="E15" s="7">
        <v>60</v>
      </c>
      <c r="F15" s="7">
        <v>100</v>
      </c>
      <c r="G15" s="7">
        <v>100</v>
      </c>
    </row>
    <row r="16" spans="2:7" ht="15.75" thickBot="1" x14ac:dyDescent="0.3">
      <c r="B16" s="3" t="s">
        <v>104</v>
      </c>
      <c r="C16" s="6">
        <v>20</v>
      </c>
      <c r="D16" s="7">
        <v>40</v>
      </c>
      <c r="E16" s="7">
        <v>60</v>
      </c>
      <c r="F16" s="7">
        <v>100</v>
      </c>
      <c r="G16" s="7">
        <v>100</v>
      </c>
    </row>
    <row r="17" spans="2:7" ht="15.75" thickBot="1" x14ac:dyDescent="0.3">
      <c r="B17" s="3" t="s">
        <v>103</v>
      </c>
      <c r="C17" s="6">
        <v>20</v>
      </c>
      <c r="D17" s="7">
        <v>40</v>
      </c>
      <c r="E17" s="7">
        <v>60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20</v>
      </c>
      <c r="D18" s="7">
        <v>40</v>
      </c>
      <c r="E18" s="7">
        <v>60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20</v>
      </c>
      <c r="D19" s="7">
        <v>40</v>
      </c>
      <c r="E19" s="7">
        <v>60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121" t="s">
        <v>29</v>
      </c>
      <c r="D21" s="122"/>
      <c r="E21" s="122"/>
      <c r="F21" s="122"/>
      <c r="G21" s="123"/>
    </row>
    <row r="22" spans="2:7" ht="26.25" thickBot="1" x14ac:dyDescent="0.3">
      <c r="B22" s="9" t="s">
        <v>30</v>
      </c>
      <c r="C22" s="113" t="s">
        <v>48</v>
      </c>
      <c r="D22" s="114"/>
      <c r="E22" s="114"/>
      <c r="F22" s="114"/>
      <c r="G22" s="115"/>
    </row>
    <row r="23" spans="2:7" ht="26.25" thickBot="1" x14ac:dyDescent="0.3">
      <c r="B23" s="9" t="s">
        <v>31</v>
      </c>
      <c r="C23" s="11" t="s">
        <v>49</v>
      </c>
      <c r="D23" s="10" t="s">
        <v>24</v>
      </c>
      <c r="E23" s="6" t="s">
        <v>50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52</v>
      </c>
      <c r="D24" s="10" t="s">
        <v>24</v>
      </c>
      <c r="E24" s="6" t="s">
        <v>50</v>
      </c>
      <c r="F24" s="10" t="s">
        <v>32</v>
      </c>
      <c r="G24" s="6" t="s">
        <v>51</v>
      </c>
    </row>
    <row r="25" spans="2:7" ht="15.75" thickBot="1" x14ac:dyDescent="0.3">
      <c r="B25" s="116" t="s">
        <v>34</v>
      </c>
      <c r="C25" s="117"/>
      <c r="D25" s="117"/>
      <c r="E25" s="117"/>
      <c r="F25" s="117"/>
      <c r="G25" s="118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116" t="s">
        <v>39</v>
      </c>
      <c r="C27" s="117"/>
      <c r="D27" s="117"/>
      <c r="E27" s="117"/>
      <c r="F27" s="117"/>
      <c r="G27" s="118"/>
    </row>
    <row r="28" spans="2:7" ht="15.75" thickBot="1" x14ac:dyDescent="0.3">
      <c r="B28" s="9" t="s">
        <v>40</v>
      </c>
      <c r="C28" s="113" t="s">
        <v>53</v>
      </c>
      <c r="D28" s="114"/>
      <c r="E28" s="114"/>
      <c r="F28" s="114"/>
      <c r="G28" s="11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113" t="s">
        <v>54</v>
      </c>
      <c r="F29" s="114"/>
      <c r="G29" s="11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113" t="s">
        <v>54</v>
      </c>
      <c r="F30" s="114"/>
      <c r="G30" s="115"/>
    </row>
    <row r="31" spans="2:7" ht="15.75" thickBot="1" x14ac:dyDescent="0.3">
      <c r="B31" s="116" t="s">
        <v>117</v>
      </c>
      <c r="C31" s="117"/>
      <c r="D31" s="117"/>
      <c r="E31" s="117"/>
      <c r="F31" s="117"/>
      <c r="G31" s="118"/>
    </row>
    <row r="32" spans="2:7" ht="15.75" thickBot="1" x14ac:dyDescent="0.3">
      <c r="B32" s="119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2:7" ht="15.75" thickBot="1" x14ac:dyDescent="0.3">
      <c r="B33" s="120"/>
      <c r="C33" s="6">
        <v>20</v>
      </c>
      <c r="D33" s="7"/>
      <c r="E33" s="7"/>
      <c r="F33" s="7"/>
      <c r="G33" s="101"/>
    </row>
    <row r="34" spans="2:7" x14ac:dyDescent="0.25">
      <c r="B34" s="78" t="s">
        <v>116</v>
      </c>
    </row>
    <row r="35" spans="2:7" ht="15.75" thickBot="1" x14ac:dyDescent="0.3">
      <c r="C35" s="12">
        <v>45751</v>
      </c>
      <c r="D35" s="12">
        <v>45842</v>
      </c>
      <c r="E35" s="12"/>
      <c r="F35" s="12"/>
      <c r="G35" s="12"/>
    </row>
  </sheetData>
  <mergeCells count="19">
    <mergeCell ref="B1:G1"/>
    <mergeCell ref="B6:G6"/>
    <mergeCell ref="B2:G2"/>
    <mergeCell ref="B3:G3"/>
    <mergeCell ref="B13:B14"/>
    <mergeCell ref="C22:G22"/>
    <mergeCell ref="C21:G21"/>
    <mergeCell ref="B25:G25"/>
    <mergeCell ref="B27:G27"/>
    <mergeCell ref="B4:G4"/>
    <mergeCell ref="C8:G8"/>
    <mergeCell ref="E9:G9"/>
    <mergeCell ref="C10:G10"/>
    <mergeCell ref="C12:G12"/>
    <mergeCell ref="C28:G28"/>
    <mergeCell ref="E30:G30"/>
    <mergeCell ref="B31:G31"/>
    <mergeCell ref="B32:B33"/>
    <mergeCell ref="E29:G2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8"/>
  <sheetViews>
    <sheetView topLeftCell="A13" workbookViewId="0">
      <selection sqref="A1:G34"/>
    </sheetView>
  </sheetViews>
  <sheetFormatPr baseColWidth="10" defaultRowHeight="15" x14ac:dyDescent="0.25"/>
  <cols>
    <col min="1" max="1" width="6.28515625" customWidth="1"/>
    <col min="2" max="2" width="15.140625" bestFit="1" customWidth="1"/>
    <col min="4" max="4" width="12.5703125" bestFit="1" customWidth="1"/>
    <col min="6" max="6" width="12.5703125" bestFit="1" customWidth="1"/>
    <col min="8" max="8" width="15.140625" bestFit="1" customWidth="1"/>
    <col min="10" max="10" width="12.57031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  <col min="20" max="20" width="12.7109375" bestFit="1" customWidth="1"/>
  </cols>
  <sheetData>
    <row r="1" spans="2:7" ht="18.75" x14ac:dyDescent="0.3">
      <c r="B1" s="128" t="s">
        <v>118</v>
      </c>
      <c r="C1" s="128"/>
      <c r="D1" s="128"/>
      <c r="E1" s="128"/>
      <c r="F1" s="128"/>
      <c r="G1" s="128"/>
    </row>
    <row r="2" spans="2:7" x14ac:dyDescent="0.25">
      <c r="B2" s="129"/>
      <c r="C2" s="129"/>
      <c r="D2" s="129"/>
      <c r="E2" s="129"/>
      <c r="F2" s="129"/>
      <c r="G2" s="129"/>
    </row>
    <row r="3" spans="2:7" x14ac:dyDescent="0.25">
      <c r="B3" s="130" t="s">
        <v>0</v>
      </c>
      <c r="C3" s="130"/>
      <c r="D3" s="130"/>
      <c r="E3" s="130"/>
      <c r="F3" s="130"/>
      <c r="G3" s="130"/>
    </row>
    <row r="4" spans="2:7" x14ac:dyDescent="0.25">
      <c r="B4" s="124" t="s">
        <v>1</v>
      </c>
      <c r="C4" s="124"/>
      <c r="D4" s="124"/>
      <c r="E4" s="124"/>
      <c r="F4" s="124"/>
      <c r="G4" s="124"/>
    </row>
    <row r="5" spans="2:7" x14ac:dyDescent="0.25">
      <c r="B5" s="108"/>
      <c r="C5" s="108"/>
      <c r="D5" s="108"/>
      <c r="E5" s="108"/>
      <c r="F5" s="108"/>
      <c r="G5" s="108"/>
    </row>
    <row r="6" spans="2:7" x14ac:dyDescent="0.25">
      <c r="B6" s="124" t="s">
        <v>119</v>
      </c>
      <c r="C6" s="124"/>
      <c r="D6" s="124"/>
      <c r="E6" s="124"/>
      <c r="F6" s="124"/>
      <c r="G6" s="124"/>
    </row>
    <row r="7" spans="2:7" ht="15.75" thickBot="1" x14ac:dyDescent="0.3">
      <c r="B7" s="1"/>
      <c r="C7" s="1"/>
      <c r="D7" s="1"/>
      <c r="E7" s="1"/>
      <c r="F7" s="1"/>
      <c r="G7" s="1"/>
    </row>
    <row r="8" spans="2:7" ht="15.75" thickBot="1" x14ac:dyDescent="0.3">
      <c r="B8" s="2" t="s">
        <v>2</v>
      </c>
      <c r="C8" s="125" t="s">
        <v>55</v>
      </c>
      <c r="D8" s="126"/>
      <c r="E8" s="126"/>
      <c r="F8" s="126"/>
      <c r="G8" s="127"/>
    </row>
    <row r="9" spans="2:7" ht="25.5" customHeight="1" thickBot="1" x14ac:dyDescent="0.3">
      <c r="B9" s="3" t="s">
        <v>3</v>
      </c>
      <c r="C9" s="4" t="s">
        <v>4</v>
      </c>
      <c r="D9" s="5" t="s">
        <v>5</v>
      </c>
      <c r="E9" s="113" t="s">
        <v>56</v>
      </c>
      <c r="F9" s="114"/>
      <c r="G9" s="115"/>
    </row>
    <row r="10" spans="2:7" ht="15.75" thickBot="1" x14ac:dyDescent="0.3">
      <c r="B10" s="3" t="s">
        <v>6</v>
      </c>
      <c r="C10" s="113" t="s">
        <v>57</v>
      </c>
      <c r="D10" s="114"/>
      <c r="E10" s="114"/>
      <c r="F10" s="114"/>
      <c r="G10" s="115"/>
    </row>
    <row r="11" spans="2:7" ht="15.75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113" t="s">
        <v>58</v>
      </c>
      <c r="D12" s="114"/>
      <c r="E12" s="114"/>
      <c r="F12" s="114"/>
      <c r="G12" s="115"/>
    </row>
    <row r="13" spans="2:7" ht="15.75" thickBot="1" x14ac:dyDescent="0.3">
      <c r="B13" s="13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132"/>
      <c r="C14" s="7">
        <v>25</v>
      </c>
      <c r="D14" s="7">
        <v>50</v>
      </c>
      <c r="E14" s="7">
        <v>75</v>
      </c>
      <c r="F14" s="7">
        <v>100</v>
      </c>
      <c r="G14" s="7">
        <v>100</v>
      </c>
    </row>
    <row r="15" spans="2:7" ht="15.75" thickBot="1" x14ac:dyDescent="0.3">
      <c r="B15" s="3" t="s">
        <v>110</v>
      </c>
      <c r="C15" s="7">
        <v>27</v>
      </c>
      <c r="D15" s="7">
        <v>63</v>
      </c>
      <c r="E15" s="7">
        <v>95</v>
      </c>
      <c r="F15" s="7">
        <v>101</v>
      </c>
      <c r="G15" s="7">
        <v>101</v>
      </c>
    </row>
    <row r="16" spans="2:7" ht="15.75" thickBot="1" x14ac:dyDescent="0.3">
      <c r="B16" s="3" t="s">
        <v>104</v>
      </c>
      <c r="C16" s="6">
        <v>27</v>
      </c>
      <c r="D16" s="7">
        <v>51</v>
      </c>
      <c r="E16" s="7">
        <v>75</v>
      </c>
      <c r="F16" s="7">
        <v>95</v>
      </c>
      <c r="G16" s="7">
        <v>95</v>
      </c>
    </row>
    <row r="17" spans="2:7" ht="15.75" thickBot="1" x14ac:dyDescent="0.3">
      <c r="B17" s="3" t="s">
        <v>103</v>
      </c>
      <c r="C17" s="6">
        <v>24</v>
      </c>
      <c r="D17" s="7">
        <v>48</v>
      </c>
      <c r="E17" s="7">
        <v>72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24</v>
      </c>
      <c r="D18" s="7">
        <v>51</v>
      </c>
      <c r="E18" s="7">
        <v>75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24</v>
      </c>
      <c r="D19" s="7">
        <v>48</v>
      </c>
      <c r="E19" s="7">
        <v>73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121" t="s">
        <v>29</v>
      </c>
      <c r="D21" s="122"/>
      <c r="E21" s="122"/>
      <c r="F21" s="122"/>
      <c r="G21" s="123"/>
    </row>
    <row r="22" spans="2:7" ht="26.25" thickBot="1" x14ac:dyDescent="0.3">
      <c r="B22" s="9" t="s">
        <v>30</v>
      </c>
      <c r="C22" s="113" t="s">
        <v>59</v>
      </c>
      <c r="D22" s="114"/>
      <c r="E22" s="114"/>
      <c r="F22" s="114"/>
      <c r="G22" s="115"/>
    </row>
    <row r="23" spans="2:7" ht="26.25" thickBot="1" x14ac:dyDescent="0.3">
      <c r="B23" s="9" t="s">
        <v>31</v>
      </c>
      <c r="C23" s="11" t="s">
        <v>60</v>
      </c>
      <c r="D23" s="10" t="s">
        <v>24</v>
      </c>
      <c r="E23" s="6" t="s">
        <v>61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62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15.75" thickBot="1" x14ac:dyDescent="0.3">
      <c r="B25" s="116" t="s">
        <v>34</v>
      </c>
      <c r="C25" s="117"/>
      <c r="D25" s="117"/>
      <c r="E25" s="117"/>
      <c r="F25" s="117"/>
      <c r="G25" s="118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116" t="s">
        <v>39</v>
      </c>
      <c r="C27" s="117"/>
      <c r="D27" s="117"/>
      <c r="E27" s="117"/>
      <c r="F27" s="117"/>
      <c r="G27" s="118"/>
    </row>
    <row r="28" spans="2:7" ht="15.75" thickBot="1" x14ac:dyDescent="0.3">
      <c r="B28" s="9" t="s">
        <v>40</v>
      </c>
      <c r="C28" s="113" t="s">
        <v>53</v>
      </c>
      <c r="D28" s="114"/>
      <c r="E28" s="114"/>
      <c r="F28" s="114"/>
      <c r="G28" s="115"/>
    </row>
    <row r="29" spans="2:7" ht="26.25" thickBot="1" x14ac:dyDescent="0.3">
      <c r="B29" s="9" t="s">
        <v>41</v>
      </c>
      <c r="C29" s="100">
        <v>45535</v>
      </c>
      <c r="D29" s="10" t="s">
        <v>42</v>
      </c>
      <c r="E29" s="113" t="s">
        <v>54</v>
      </c>
      <c r="F29" s="114"/>
      <c r="G29" s="115"/>
    </row>
    <row r="30" spans="2:7" ht="26.25" thickBot="1" x14ac:dyDescent="0.3">
      <c r="B30" s="9" t="s">
        <v>43</v>
      </c>
      <c r="C30" s="100">
        <v>45842</v>
      </c>
      <c r="D30" s="10" t="s">
        <v>42</v>
      </c>
      <c r="E30" s="113" t="s">
        <v>54</v>
      </c>
      <c r="F30" s="114"/>
      <c r="G30" s="115"/>
    </row>
    <row r="31" spans="2:7" ht="15.75" thickBot="1" x14ac:dyDescent="0.3">
      <c r="B31" s="116" t="s">
        <v>117</v>
      </c>
      <c r="C31" s="117"/>
      <c r="D31" s="117"/>
      <c r="E31" s="117"/>
      <c r="F31" s="117"/>
      <c r="G31" s="118"/>
    </row>
    <row r="32" spans="2:7" ht="15.75" thickBot="1" x14ac:dyDescent="0.3">
      <c r="B32" s="119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21" ht="15.75" thickBot="1" x14ac:dyDescent="0.3">
      <c r="B33" s="120"/>
      <c r="C33" s="85">
        <v>35</v>
      </c>
      <c r="D33" s="85"/>
      <c r="E33" s="85"/>
      <c r="F33" s="7"/>
      <c r="G33" s="7"/>
    </row>
    <row r="34" spans="1:21" x14ac:dyDescent="0.25">
      <c r="B34" s="78" t="s">
        <v>116</v>
      </c>
      <c r="C34" s="18"/>
      <c r="D34" s="19"/>
      <c r="E34" s="19"/>
      <c r="F34" s="19"/>
      <c r="G34" s="20"/>
    </row>
    <row r="35" spans="1:21" ht="15.75" thickBot="1" x14ac:dyDescent="0.3">
      <c r="A35" s="8" t="s">
        <v>15</v>
      </c>
      <c r="B35" s="133">
        <v>2017</v>
      </c>
      <c r="C35" s="133"/>
      <c r="D35" s="133">
        <v>2018</v>
      </c>
      <c r="E35" s="133"/>
      <c r="F35" s="133">
        <v>2019</v>
      </c>
      <c r="G35" s="133"/>
      <c r="H35" s="133">
        <v>2020</v>
      </c>
      <c r="I35" s="133"/>
      <c r="J35" s="133">
        <v>2021</v>
      </c>
      <c r="K35" s="133"/>
      <c r="L35" s="133">
        <v>2022</v>
      </c>
      <c r="M35" s="133"/>
      <c r="N35" s="133">
        <v>2023</v>
      </c>
      <c r="O35" s="133"/>
      <c r="P35" s="133">
        <v>2024</v>
      </c>
      <c r="Q35" s="133"/>
      <c r="R35" s="133">
        <v>2025</v>
      </c>
      <c r="S35" s="133"/>
      <c r="T35" s="133">
        <v>2026</v>
      </c>
      <c r="U35" s="133"/>
    </row>
    <row r="36" spans="1:21" ht="15.75" thickBot="1" x14ac:dyDescent="0.3">
      <c r="A36" s="17" t="s">
        <v>86</v>
      </c>
      <c r="B36" s="15">
        <v>135465228.31</v>
      </c>
      <c r="C36" s="14">
        <f>+B36/B37</f>
        <v>0.23881539314922906</v>
      </c>
      <c r="D36" s="15">
        <v>158131436.38</v>
      </c>
      <c r="E36" s="14">
        <f>+D36/D37</f>
        <v>0.26625581528702841</v>
      </c>
      <c r="F36" s="15">
        <v>156325935.71000001</v>
      </c>
      <c r="G36" s="14">
        <f>+F36/F37</f>
        <v>0.26563114460674825</v>
      </c>
      <c r="H36" s="15">
        <v>169217061.90000001</v>
      </c>
      <c r="I36" s="14">
        <f>+H36/H37</f>
        <v>0.32184246016224932</v>
      </c>
      <c r="J36" s="15">
        <v>201883072.97</v>
      </c>
      <c r="K36" s="14">
        <f>+J36/J37</f>
        <v>0.36353467847527388</v>
      </c>
      <c r="L36" s="15">
        <v>223520372.81</v>
      </c>
      <c r="M36" s="14">
        <f>+L36/L37</f>
        <v>0.39403813209970801</v>
      </c>
      <c r="N36" s="15">
        <v>202867864.22</v>
      </c>
      <c r="O36" s="14">
        <f>+N36/N37</f>
        <v>0.23638560464788538</v>
      </c>
      <c r="P36" s="15">
        <v>225327080.97999999</v>
      </c>
      <c r="Q36" s="14">
        <f>+P36/P37</f>
        <v>0.25018393247364507</v>
      </c>
      <c r="R36" s="15">
        <v>222468166.44</v>
      </c>
      <c r="S36" s="14">
        <f>+R36/R37</f>
        <v>0.27646501364175113</v>
      </c>
      <c r="T36" s="15">
        <v>297232858.98000002</v>
      </c>
      <c r="U36" s="14">
        <f>+T36/T37</f>
        <v>0.3528375227525134</v>
      </c>
    </row>
    <row r="37" spans="1:21" ht="17.25" thickBot="1" x14ac:dyDescent="0.35">
      <c r="A37" s="17" t="s">
        <v>87</v>
      </c>
      <c r="B37" s="15">
        <v>567238261</v>
      </c>
      <c r="C37" s="16"/>
      <c r="D37" s="15">
        <v>593907916</v>
      </c>
      <c r="E37" s="16"/>
      <c r="F37" s="15">
        <v>588507556</v>
      </c>
      <c r="G37" s="16"/>
      <c r="H37" s="15">
        <v>525776063.89999998</v>
      </c>
      <c r="I37" s="16"/>
      <c r="J37" s="15">
        <v>555333740.97000003</v>
      </c>
      <c r="K37" s="16"/>
      <c r="L37" s="15">
        <v>567255690.75999999</v>
      </c>
      <c r="M37" s="16"/>
      <c r="N37" s="15">
        <v>858207353.71000004</v>
      </c>
      <c r="O37" s="16"/>
      <c r="P37" s="15">
        <v>900645691.96000004</v>
      </c>
      <c r="Q37" s="16"/>
      <c r="R37" s="15">
        <v>804688316.64999998</v>
      </c>
      <c r="S37" s="16"/>
      <c r="T37" s="15">
        <v>842407169.90999997</v>
      </c>
      <c r="U37" s="16"/>
    </row>
    <row r="38" spans="1:21" ht="15.75" thickBot="1" x14ac:dyDescent="0.3">
      <c r="A38" s="8" t="s">
        <v>16</v>
      </c>
    </row>
    <row r="39" spans="1:21" ht="15.75" thickBot="1" x14ac:dyDescent="0.3">
      <c r="A39" s="17" t="s">
        <v>86</v>
      </c>
      <c r="B39" s="15">
        <v>272234000.02999997</v>
      </c>
      <c r="C39" s="14">
        <f>+B39/B40</f>
        <v>0.47992883898570443</v>
      </c>
      <c r="D39" s="15">
        <v>312060103.92000002</v>
      </c>
      <c r="E39" s="14">
        <f>+D39/D40</f>
        <v>0.50701706709549854</v>
      </c>
      <c r="F39" s="15">
        <v>324323184.64999998</v>
      </c>
      <c r="G39" s="14">
        <f>+F39/F40</f>
        <v>0.62628359097335229</v>
      </c>
      <c r="H39" s="15">
        <v>336789757.81999999</v>
      </c>
      <c r="I39" s="14">
        <f>+H39/H40</f>
        <v>0.63849575504559264</v>
      </c>
      <c r="J39" s="15">
        <v>389951757.5</v>
      </c>
      <c r="K39" s="14">
        <f>+J39/J40</f>
        <v>0.65765638344598143</v>
      </c>
      <c r="L39" s="15">
        <v>445565779.45999998</v>
      </c>
      <c r="M39" s="14">
        <f>+L39/L40</f>
        <v>0.71408835963007977</v>
      </c>
      <c r="N39" s="15">
        <v>406992183.83999997</v>
      </c>
      <c r="O39" s="14">
        <f>+N39/N40</f>
        <v>0.47336030542652435</v>
      </c>
      <c r="P39" s="15">
        <v>448667948.02999997</v>
      </c>
      <c r="Q39" s="14">
        <f>+P39/P40</f>
        <v>0.49814561496189519</v>
      </c>
      <c r="R39" s="15">
        <v>445299784.86000001</v>
      </c>
      <c r="S39" s="14">
        <f>+R39/R40</f>
        <v>0.55331482643345065</v>
      </c>
      <c r="T39" s="15"/>
      <c r="U39" s="14" t="e">
        <f>+T39/T40</f>
        <v>#DIV/0!</v>
      </c>
    </row>
    <row r="40" spans="1:21" ht="17.25" thickBot="1" x14ac:dyDescent="0.35">
      <c r="A40" s="17" t="s">
        <v>87</v>
      </c>
      <c r="B40" s="15">
        <v>567238261</v>
      </c>
      <c r="C40" s="16"/>
      <c r="D40" s="15">
        <v>615482444.62</v>
      </c>
      <c r="E40" s="16"/>
      <c r="F40" s="15">
        <v>517853556</v>
      </c>
      <c r="G40" s="16"/>
      <c r="H40" s="15">
        <v>527473761.81999999</v>
      </c>
      <c r="I40" s="16"/>
      <c r="J40" s="15">
        <v>592941492.41999996</v>
      </c>
      <c r="K40" s="16"/>
      <c r="L40" s="15">
        <v>623964490.46000004</v>
      </c>
      <c r="M40" s="16"/>
      <c r="N40" s="15">
        <v>859793648.03999996</v>
      </c>
      <c r="O40" s="16"/>
      <c r="P40" s="15">
        <v>900676297.36000001</v>
      </c>
      <c r="Q40" s="16"/>
      <c r="R40" s="15">
        <v>804785564.36000001</v>
      </c>
      <c r="T40" s="15"/>
    </row>
    <row r="41" spans="1:21" ht="15.75" thickBot="1" x14ac:dyDescent="0.3">
      <c r="A41" s="8" t="s">
        <v>17</v>
      </c>
    </row>
    <row r="42" spans="1:21" ht="15.75" thickBot="1" x14ac:dyDescent="0.3">
      <c r="A42" s="17" t="s">
        <v>86</v>
      </c>
      <c r="B42" s="15">
        <v>412246375.97000003</v>
      </c>
      <c r="C42" s="14">
        <f>+B42/B43</f>
        <v>0.7227697588005908</v>
      </c>
      <c r="D42" s="15">
        <v>462519134</v>
      </c>
      <c r="E42" s="14">
        <f>+D42/D43</f>
        <v>0.75147412902338773</v>
      </c>
      <c r="F42" s="15">
        <v>492184344.13999999</v>
      </c>
      <c r="G42" s="14">
        <f>+F42/F43</f>
        <v>0.94551652922312279</v>
      </c>
      <c r="H42" s="15">
        <v>511399262.44999999</v>
      </c>
      <c r="I42" s="14">
        <f>+H42/H43</f>
        <v>0.934560553913522</v>
      </c>
      <c r="J42" s="37">
        <v>590797098.74000001</v>
      </c>
      <c r="K42" s="14">
        <f>+J42/J43</f>
        <v>0.97612436972327543</v>
      </c>
      <c r="L42" s="37">
        <v>675766867.47000003</v>
      </c>
      <c r="M42" s="14">
        <f>+L42/L43</f>
        <v>0.96842365633638694</v>
      </c>
      <c r="N42" s="15">
        <v>611817643.24000001</v>
      </c>
      <c r="O42" s="14">
        <f>+N42/N43</f>
        <v>0.64951925137103228</v>
      </c>
      <c r="P42" s="15">
        <v>726484048.27999997</v>
      </c>
      <c r="Q42" s="14">
        <f>+P42/P43</f>
        <v>0.76179309768067927</v>
      </c>
      <c r="R42" s="37">
        <v>733812690.36000001</v>
      </c>
      <c r="S42" s="14">
        <f>+R42/R43</f>
        <v>0.84073847420572989</v>
      </c>
      <c r="T42" s="37"/>
      <c r="U42" s="14" t="e">
        <f>+T42/T43</f>
        <v>#DIV/0!</v>
      </c>
    </row>
    <row r="43" spans="1:21" ht="17.25" thickBot="1" x14ac:dyDescent="0.35">
      <c r="A43" s="17" t="s">
        <v>87</v>
      </c>
      <c r="B43" s="15">
        <v>570370261</v>
      </c>
      <c r="C43" s="16"/>
      <c r="D43" s="15">
        <v>615482444.62</v>
      </c>
      <c r="E43" s="16"/>
      <c r="F43" s="15">
        <v>520545467.93000001</v>
      </c>
      <c r="G43" s="16"/>
      <c r="H43" s="15">
        <v>547208268.42999995</v>
      </c>
      <c r="J43" s="15">
        <v>605247770.74000001</v>
      </c>
      <c r="L43" s="15">
        <v>697800867.47000003</v>
      </c>
      <c r="N43" s="15">
        <v>941954594.79999995</v>
      </c>
      <c r="O43" s="16"/>
      <c r="P43" s="15">
        <v>953650079.64999998</v>
      </c>
      <c r="Q43" s="16"/>
      <c r="R43" s="37">
        <v>872819209.38999999</v>
      </c>
      <c r="T43" s="37"/>
    </row>
    <row r="44" spans="1:21" ht="15.75" thickBot="1" x14ac:dyDescent="0.3">
      <c r="A44" s="8" t="s">
        <v>18</v>
      </c>
    </row>
    <row r="45" spans="1:21" ht="15.75" thickBot="1" x14ac:dyDescent="0.3">
      <c r="A45" s="17" t="s">
        <v>86</v>
      </c>
      <c r="B45" s="15">
        <v>573789916.65999997</v>
      </c>
      <c r="C45" s="14">
        <f>+B45/B46</f>
        <v>1</v>
      </c>
      <c r="D45" s="15">
        <v>598706346.84000003</v>
      </c>
      <c r="E45" s="14">
        <f>+D45/D46</f>
        <v>0.95378126011840347</v>
      </c>
      <c r="F45" s="15">
        <v>555540930.21000004</v>
      </c>
      <c r="G45" s="14">
        <f>+F45/F46</f>
        <v>1.0075050528179443</v>
      </c>
      <c r="H45" s="15">
        <v>579319454.15999997</v>
      </c>
      <c r="I45" s="14">
        <f>+H45/H46</f>
        <v>1.000003452338585</v>
      </c>
      <c r="J45" s="15">
        <v>708335137.23000002</v>
      </c>
      <c r="K45" s="14">
        <f>+J45/J46</f>
        <v>1</v>
      </c>
      <c r="L45" s="15">
        <v>853327279.49000001</v>
      </c>
      <c r="M45" s="14">
        <f>+L45/L46</f>
        <v>1</v>
      </c>
      <c r="N45" s="15">
        <v>897016273.40999997</v>
      </c>
      <c r="O45" s="14">
        <f>+N45/N46</f>
        <v>0.94720259682554253</v>
      </c>
      <c r="P45" s="15">
        <v>951774511.01999998</v>
      </c>
      <c r="Q45" s="14">
        <f>+P45/P46</f>
        <v>0.99999956725062822</v>
      </c>
      <c r="R45" s="37">
        <v>873087257</v>
      </c>
      <c r="S45" s="14">
        <f>+R45/R46</f>
        <v>1</v>
      </c>
      <c r="T45" s="37"/>
      <c r="U45" s="14" t="e">
        <f>+T45/T46</f>
        <v>#DIV/0!</v>
      </c>
    </row>
    <row r="46" spans="1:21" ht="17.25" thickBot="1" x14ac:dyDescent="0.35">
      <c r="A46" s="17" t="s">
        <v>87</v>
      </c>
      <c r="B46" s="15">
        <v>573789916.65999997</v>
      </c>
      <c r="C46" s="16"/>
      <c r="D46" s="15">
        <v>627718714.84000003</v>
      </c>
      <c r="E46" s="16"/>
      <c r="F46" s="15">
        <v>551402624.38999999</v>
      </c>
      <c r="G46" s="16"/>
      <c r="H46" s="15">
        <v>579317454.15999997</v>
      </c>
      <c r="J46" s="15">
        <v>708335137.23000002</v>
      </c>
      <c r="L46" s="15">
        <v>853327279.49000001</v>
      </c>
      <c r="N46" s="15">
        <v>947016273.40999997</v>
      </c>
      <c r="P46" s="15">
        <v>951774922.89999998</v>
      </c>
      <c r="R46" s="37">
        <v>873087257</v>
      </c>
      <c r="T46" s="37"/>
    </row>
    <row r="48" spans="1:21" x14ac:dyDescent="0.25">
      <c r="P48" s="91"/>
    </row>
  </sheetData>
  <mergeCells count="29">
    <mergeCell ref="B1:G1"/>
    <mergeCell ref="B2:G2"/>
    <mergeCell ref="B3:G3"/>
    <mergeCell ref="T35:U35"/>
    <mergeCell ref="N35:O35"/>
    <mergeCell ref="L35:M35"/>
    <mergeCell ref="J35:K35"/>
    <mergeCell ref="B31:G31"/>
    <mergeCell ref="H35:I35"/>
    <mergeCell ref="D35:E35"/>
    <mergeCell ref="R35:S35"/>
    <mergeCell ref="B35:C35"/>
    <mergeCell ref="F35:G35"/>
    <mergeCell ref="B4:G4"/>
    <mergeCell ref="B6:G6"/>
    <mergeCell ref="C8:G8"/>
    <mergeCell ref="E9:G9"/>
    <mergeCell ref="B32:B33"/>
    <mergeCell ref="C10:G10"/>
    <mergeCell ref="P35:Q35"/>
    <mergeCell ref="C12:G12"/>
    <mergeCell ref="B13:B14"/>
    <mergeCell ref="E29:G29"/>
    <mergeCell ref="E30:G30"/>
    <mergeCell ref="C21:G21"/>
    <mergeCell ref="C22:G22"/>
    <mergeCell ref="B25:G25"/>
    <mergeCell ref="B27:G27"/>
    <mergeCell ref="C28:G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2"/>
  <sheetViews>
    <sheetView topLeftCell="A11" workbookViewId="0">
      <selection sqref="A1:G34"/>
    </sheetView>
  </sheetViews>
  <sheetFormatPr baseColWidth="10" defaultRowHeight="15" x14ac:dyDescent="0.25"/>
  <cols>
    <col min="1" max="1" width="7.5703125" customWidth="1"/>
    <col min="2" max="2" width="15.7109375" bestFit="1" customWidth="1"/>
    <col min="4" max="4" width="12.5703125" bestFit="1" customWidth="1"/>
    <col min="6" max="6" width="12.5703125" bestFit="1" customWidth="1"/>
    <col min="8" max="8" width="12.5703125" bestFit="1" customWidth="1"/>
    <col min="10" max="10" width="15.140625" bestFit="1" customWidth="1"/>
    <col min="12" max="12" width="12.5703125" bestFit="1" customWidth="1"/>
    <col min="14" max="14" width="12.5703125" bestFit="1" customWidth="1"/>
    <col min="16" max="16" width="12.5703125" bestFit="1" customWidth="1"/>
    <col min="18" max="18" width="15.140625" bestFit="1" customWidth="1"/>
    <col min="20" max="20" width="14.7109375" bestFit="1" customWidth="1"/>
  </cols>
  <sheetData>
    <row r="1" spans="2:7" ht="18.75" x14ac:dyDescent="0.3">
      <c r="B1" s="128" t="s">
        <v>118</v>
      </c>
      <c r="C1" s="128"/>
      <c r="D1" s="128"/>
      <c r="E1" s="128"/>
      <c r="F1" s="128"/>
      <c r="G1" s="128"/>
    </row>
    <row r="2" spans="2:7" x14ac:dyDescent="0.25">
      <c r="B2" s="129"/>
      <c r="C2" s="129"/>
      <c r="D2" s="129"/>
      <c r="E2" s="129"/>
      <c r="F2" s="129"/>
      <c r="G2" s="129"/>
    </row>
    <row r="3" spans="2:7" x14ac:dyDescent="0.25">
      <c r="B3" s="130" t="s">
        <v>0</v>
      </c>
      <c r="C3" s="130"/>
      <c r="D3" s="130"/>
      <c r="E3" s="130"/>
      <c r="F3" s="130"/>
      <c r="G3" s="130"/>
    </row>
    <row r="4" spans="2:7" x14ac:dyDescent="0.25">
      <c r="B4" s="124" t="s">
        <v>1</v>
      </c>
      <c r="C4" s="124"/>
      <c r="D4" s="124"/>
      <c r="E4" s="124"/>
      <c r="F4" s="124"/>
      <c r="G4" s="124"/>
    </row>
    <row r="5" spans="2:7" x14ac:dyDescent="0.25">
      <c r="B5" s="108"/>
      <c r="C5" s="108"/>
      <c r="D5" s="108"/>
      <c r="E5" s="108"/>
      <c r="F5" s="108"/>
      <c r="G5" s="108"/>
    </row>
    <row r="6" spans="2:7" x14ac:dyDescent="0.25">
      <c r="B6" s="124" t="s">
        <v>119</v>
      </c>
      <c r="C6" s="124"/>
      <c r="D6" s="124"/>
      <c r="E6" s="124"/>
      <c r="F6" s="124"/>
      <c r="G6" s="124"/>
    </row>
    <row r="7" spans="2:7" ht="15.75" customHeight="1" thickBot="1" x14ac:dyDescent="0.3">
      <c r="B7" s="1"/>
      <c r="C7" s="1"/>
      <c r="D7" s="1"/>
      <c r="E7" s="1"/>
      <c r="F7" s="1"/>
      <c r="G7" s="1"/>
    </row>
    <row r="8" spans="2:7" ht="25.5" customHeight="1" thickBot="1" x14ac:dyDescent="0.3">
      <c r="B8" s="2" t="s">
        <v>2</v>
      </c>
      <c r="C8" s="125" t="s">
        <v>63</v>
      </c>
      <c r="D8" s="126"/>
      <c r="E8" s="126"/>
      <c r="F8" s="126"/>
      <c r="G8" s="127"/>
    </row>
    <row r="9" spans="2:7" ht="25.5" customHeight="1" thickBot="1" x14ac:dyDescent="0.3">
      <c r="B9" s="3" t="s">
        <v>3</v>
      </c>
      <c r="C9" s="4" t="s">
        <v>4</v>
      </c>
      <c r="D9" s="5" t="s">
        <v>5</v>
      </c>
      <c r="E9" s="113" t="s">
        <v>64</v>
      </c>
      <c r="F9" s="114"/>
      <c r="G9" s="115"/>
    </row>
    <row r="10" spans="2:7" ht="25.5" customHeight="1" thickBot="1" x14ac:dyDescent="0.3">
      <c r="B10" s="3" t="s">
        <v>6</v>
      </c>
      <c r="C10" s="113" t="s">
        <v>65</v>
      </c>
      <c r="D10" s="114"/>
      <c r="E10" s="114"/>
      <c r="F10" s="114"/>
      <c r="G10" s="115"/>
    </row>
    <row r="11" spans="2:7" ht="15.75" customHeight="1" thickBot="1" x14ac:dyDescent="0.3">
      <c r="B11" s="3" t="s">
        <v>7</v>
      </c>
      <c r="C11" s="6" t="s">
        <v>8</v>
      </c>
      <c r="D11" s="5" t="s">
        <v>9</v>
      </c>
      <c r="E11" s="7" t="s">
        <v>10</v>
      </c>
      <c r="F11" s="5" t="s">
        <v>11</v>
      </c>
      <c r="G11" s="7" t="s">
        <v>12</v>
      </c>
    </row>
    <row r="12" spans="2:7" ht="15.75" thickBot="1" x14ac:dyDescent="0.3">
      <c r="B12" s="3" t="s">
        <v>13</v>
      </c>
      <c r="C12" s="113" t="s">
        <v>99</v>
      </c>
      <c r="D12" s="114"/>
      <c r="E12" s="114"/>
      <c r="F12" s="114"/>
      <c r="G12" s="115"/>
    </row>
    <row r="13" spans="2:7" ht="15.75" thickBot="1" x14ac:dyDescent="0.3">
      <c r="B13" s="131"/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7" ht="15.75" thickBot="1" x14ac:dyDescent="0.3">
      <c r="B14" s="132"/>
      <c r="C14" s="7">
        <v>25</v>
      </c>
      <c r="D14" s="7">
        <v>50</v>
      </c>
      <c r="E14" s="7">
        <v>75</v>
      </c>
      <c r="F14" s="7">
        <v>100</v>
      </c>
      <c r="G14" s="7">
        <v>100</v>
      </c>
    </row>
    <row r="15" spans="2:7" ht="15.75" thickBot="1" x14ac:dyDescent="0.3">
      <c r="B15" s="3" t="s">
        <v>110</v>
      </c>
      <c r="C15" s="7">
        <v>24</v>
      </c>
      <c r="D15" s="7">
        <v>54</v>
      </c>
      <c r="E15" s="7">
        <v>79</v>
      </c>
      <c r="F15" s="7">
        <v>100</v>
      </c>
      <c r="G15" s="7">
        <v>100</v>
      </c>
    </row>
    <row r="16" spans="2:7" ht="15.75" thickBot="1" x14ac:dyDescent="0.3">
      <c r="B16" s="3" t="s">
        <v>104</v>
      </c>
      <c r="C16" s="7">
        <v>25</v>
      </c>
      <c r="D16" s="7">
        <v>46</v>
      </c>
      <c r="E16" s="7">
        <v>66</v>
      </c>
      <c r="F16" s="7">
        <v>95</v>
      </c>
      <c r="G16" s="7">
        <v>95</v>
      </c>
    </row>
    <row r="17" spans="2:7" ht="15.75" thickBot="1" x14ac:dyDescent="0.3">
      <c r="B17" s="3" t="s">
        <v>103</v>
      </c>
      <c r="C17" s="7">
        <v>24</v>
      </c>
      <c r="D17" s="7">
        <v>47</v>
      </c>
      <c r="E17" s="7">
        <v>67</v>
      </c>
      <c r="F17" s="7">
        <v>100</v>
      </c>
      <c r="G17" s="7">
        <v>100</v>
      </c>
    </row>
    <row r="18" spans="2:7" ht="15.75" thickBot="1" x14ac:dyDescent="0.3">
      <c r="B18" s="3" t="s">
        <v>20</v>
      </c>
      <c r="C18" s="6">
        <v>24</v>
      </c>
      <c r="D18" s="7">
        <v>51</v>
      </c>
      <c r="E18" s="7">
        <v>75</v>
      </c>
      <c r="F18" s="7">
        <v>100</v>
      </c>
      <c r="G18" s="7">
        <v>100</v>
      </c>
    </row>
    <row r="19" spans="2:7" ht="15.75" thickBot="1" x14ac:dyDescent="0.3">
      <c r="B19" s="3" t="s">
        <v>21</v>
      </c>
      <c r="C19" s="6">
        <v>24</v>
      </c>
      <c r="D19" s="7">
        <v>48</v>
      </c>
      <c r="E19" s="7">
        <v>73</v>
      </c>
      <c r="F19" s="7">
        <v>100</v>
      </c>
      <c r="G19" s="7">
        <v>100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25</v>
      </c>
      <c r="F20" s="10" t="s">
        <v>26</v>
      </c>
      <c r="G20" s="6" t="s">
        <v>27</v>
      </c>
    </row>
    <row r="21" spans="2:7" ht="15.75" customHeight="1" thickBot="1" x14ac:dyDescent="0.3">
      <c r="B21" s="9" t="s">
        <v>28</v>
      </c>
      <c r="C21" s="121" t="s">
        <v>29</v>
      </c>
      <c r="D21" s="122"/>
      <c r="E21" s="122"/>
      <c r="F21" s="122"/>
      <c r="G21" s="123"/>
    </row>
    <row r="22" spans="2:7" ht="26.25" thickBot="1" x14ac:dyDescent="0.3">
      <c r="B22" s="9" t="s">
        <v>30</v>
      </c>
      <c r="C22" s="113" t="s">
        <v>66</v>
      </c>
      <c r="D22" s="114"/>
      <c r="E22" s="114"/>
      <c r="F22" s="114"/>
      <c r="G22" s="115"/>
    </row>
    <row r="23" spans="2:7" ht="26.25" thickBot="1" x14ac:dyDescent="0.3">
      <c r="B23" s="9" t="s">
        <v>31</v>
      </c>
      <c r="C23" s="11" t="s">
        <v>67</v>
      </c>
      <c r="D23" s="10" t="s">
        <v>24</v>
      </c>
      <c r="E23" s="6" t="s">
        <v>61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68</v>
      </c>
      <c r="D24" s="10" t="s">
        <v>24</v>
      </c>
      <c r="E24" s="6" t="s">
        <v>61</v>
      </c>
      <c r="F24" s="10" t="s">
        <v>32</v>
      </c>
      <c r="G24" s="6" t="s">
        <v>51</v>
      </c>
    </row>
    <row r="25" spans="2:7" ht="15.75" thickBot="1" x14ac:dyDescent="0.3">
      <c r="B25" s="116" t="s">
        <v>34</v>
      </c>
      <c r="C25" s="117"/>
      <c r="D25" s="117"/>
      <c r="E25" s="117"/>
      <c r="F25" s="117"/>
      <c r="G25" s="118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customHeight="1" thickBot="1" x14ac:dyDescent="0.3">
      <c r="B27" s="116" t="s">
        <v>39</v>
      </c>
      <c r="C27" s="117"/>
      <c r="D27" s="117"/>
      <c r="E27" s="117"/>
      <c r="F27" s="117"/>
      <c r="G27" s="118"/>
    </row>
    <row r="28" spans="2:7" ht="15.75" customHeight="1" thickBot="1" x14ac:dyDescent="0.3">
      <c r="B28" s="9" t="s">
        <v>40</v>
      </c>
      <c r="C28" s="113" t="s">
        <v>53</v>
      </c>
      <c r="D28" s="114"/>
      <c r="E28" s="114"/>
      <c r="F28" s="114"/>
      <c r="G28" s="115"/>
    </row>
    <row r="29" spans="2:7" ht="15.75" customHeight="1" thickBot="1" x14ac:dyDescent="0.3">
      <c r="B29" s="9" t="s">
        <v>41</v>
      </c>
      <c r="C29" s="12">
        <v>45535</v>
      </c>
      <c r="D29" s="10" t="s">
        <v>42</v>
      </c>
      <c r="E29" s="113" t="s">
        <v>54</v>
      </c>
      <c r="F29" s="114"/>
      <c r="G29" s="11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113" t="s">
        <v>54</v>
      </c>
      <c r="F30" s="114"/>
      <c r="G30" s="115"/>
    </row>
    <row r="31" spans="2:7" ht="15.75" thickBot="1" x14ac:dyDescent="0.3">
      <c r="B31" s="116" t="s">
        <v>117</v>
      </c>
      <c r="C31" s="117"/>
      <c r="D31" s="117"/>
      <c r="E31" s="117"/>
      <c r="F31" s="117"/>
      <c r="G31" s="118"/>
    </row>
    <row r="32" spans="2:7" ht="15.75" thickBot="1" x14ac:dyDescent="0.3">
      <c r="B32" s="119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21" ht="15.75" thickBot="1" x14ac:dyDescent="0.3">
      <c r="B33" s="120"/>
      <c r="C33" s="7">
        <v>31</v>
      </c>
      <c r="D33" s="7"/>
      <c r="E33" s="7"/>
      <c r="F33" s="7"/>
      <c r="G33" s="101"/>
    </row>
    <row r="34" spans="1:21" x14ac:dyDescent="0.25">
      <c r="B34" s="78" t="s">
        <v>116</v>
      </c>
    </row>
    <row r="35" spans="1:21" ht="15.75" thickBot="1" x14ac:dyDescent="0.3">
      <c r="A35" s="8" t="s">
        <v>15</v>
      </c>
      <c r="B35" s="133">
        <v>2017</v>
      </c>
      <c r="C35" s="133"/>
      <c r="D35" s="133">
        <v>2018</v>
      </c>
      <c r="E35" s="133"/>
      <c r="F35" s="133">
        <v>2019</v>
      </c>
      <c r="G35" s="133"/>
      <c r="H35" s="133">
        <v>2020</v>
      </c>
      <c r="I35" s="133"/>
      <c r="J35" s="133">
        <v>2021</v>
      </c>
      <c r="K35" s="133"/>
      <c r="L35" s="133">
        <v>2022</v>
      </c>
      <c r="M35" s="133"/>
      <c r="N35" s="133">
        <v>2023</v>
      </c>
      <c r="O35" s="133"/>
      <c r="P35" s="133">
        <v>2024</v>
      </c>
      <c r="Q35" s="133"/>
      <c r="R35" s="133">
        <v>2025</v>
      </c>
      <c r="S35" s="133"/>
      <c r="T35" s="133">
        <v>2025</v>
      </c>
      <c r="U35" s="133"/>
    </row>
    <row r="36" spans="1:21" ht="15.75" thickBot="1" x14ac:dyDescent="0.3">
      <c r="A36" s="17" t="s">
        <v>88</v>
      </c>
      <c r="B36" s="15">
        <v>136440164.62</v>
      </c>
      <c r="C36" s="14">
        <f>+B36/B37</f>
        <v>0.23960579685310796</v>
      </c>
      <c r="D36" s="15">
        <v>150095318.49000001</v>
      </c>
      <c r="E36" s="14">
        <f>+D36/D37</f>
        <v>0.25272489967956585</v>
      </c>
      <c r="F36" s="15">
        <v>143375375.55000001</v>
      </c>
      <c r="G36" s="14">
        <f>+F36/F37</f>
        <v>0.24362537759838043</v>
      </c>
      <c r="H36" s="15">
        <v>219323076.56</v>
      </c>
      <c r="I36" s="14">
        <f>+H36/H37</f>
        <v>0.4171416152594466</v>
      </c>
      <c r="J36" s="15">
        <v>145105935.75999999</v>
      </c>
      <c r="K36" s="14">
        <f>+J36/J37</f>
        <v>0.2612950106480903</v>
      </c>
      <c r="L36" s="15">
        <v>135047003.44999999</v>
      </c>
      <c r="M36" s="14">
        <f>+L36/L37</f>
        <v>0.23807077769297685</v>
      </c>
      <c r="N36" s="15">
        <v>166470986.94999999</v>
      </c>
      <c r="O36" s="14">
        <f>+N36/N37</f>
        <v>0.19397525112124919</v>
      </c>
      <c r="P36" s="15">
        <v>184358139.16</v>
      </c>
      <c r="Q36" s="14">
        <f>+P36/P37</f>
        <v>0.20469552100870739</v>
      </c>
      <c r="R36" s="15">
        <v>190050113.41999999</v>
      </c>
      <c r="S36" s="14">
        <f>+R36/R37</f>
        <v>0.23617854203624841</v>
      </c>
      <c r="T36" s="15">
        <v>263885687.03</v>
      </c>
      <c r="U36" s="14">
        <f>+T36/T37</f>
        <v>0.31325194805522927</v>
      </c>
    </row>
    <row r="37" spans="1:21" ht="17.25" thickBot="1" x14ac:dyDescent="0.35">
      <c r="A37" s="17" t="s">
        <v>89</v>
      </c>
      <c r="B37" s="15">
        <v>569435992</v>
      </c>
      <c r="C37" s="16"/>
      <c r="D37" s="15">
        <v>593907916</v>
      </c>
      <c r="E37" s="16"/>
      <c r="F37" s="15">
        <v>588507556</v>
      </c>
      <c r="G37" s="16"/>
      <c r="H37" s="15">
        <v>525776063.89999998</v>
      </c>
      <c r="I37" s="16"/>
      <c r="J37" s="15">
        <v>555333740.97000003</v>
      </c>
      <c r="K37" s="16"/>
      <c r="L37" s="15">
        <v>567255690.75999999</v>
      </c>
      <c r="M37" s="16"/>
      <c r="N37" s="15">
        <v>858207353.71000004</v>
      </c>
      <c r="O37" s="16"/>
      <c r="P37" s="15">
        <v>900645691.96000004</v>
      </c>
      <c r="Q37" s="16"/>
      <c r="R37" s="15">
        <v>804688316.64999998</v>
      </c>
      <c r="S37" s="16"/>
      <c r="T37" s="106">
        <v>842407169.90999997</v>
      </c>
      <c r="U37" s="16"/>
    </row>
    <row r="38" spans="1:21" ht="15.75" thickBot="1" x14ac:dyDescent="0.3">
      <c r="A38" s="8" t="s">
        <v>16</v>
      </c>
    </row>
    <row r="39" spans="1:21" ht="15.75" thickBot="1" x14ac:dyDescent="0.3">
      <c r="A39" s="17" t="s">
        <v>88</v>
      </c>
      <c r="B39" s="15">
        <v>266509234.28999999</v>
      </c>
      <c r="C39" s="14">
        <f>+B39/B40</f>
        <v>0.46802316333035721</v>
      </c>
      <c r="D39" s="15">
        <v>281360082.87</v>
      </c>
      <c r="E39" s="14">
        <f>+D39/D40</f>
        <v>0.45713746237508407</v>
      </c>
      <c r="F39" s="15">
        <v>282189676.36000001</v>
      </c>
      <c r="G39" s="14">
        <f>+F39/F40</f>
        <v>0.54492177004573861</v>
      </c>
      <c r="H39" s="15">
        <v>338317101.89999998</v>
      </c>
      <c r="I39" s="14">
        <f>+H39/H40</f>
        <v>0.64139133808792259</v>
      </c>
      <c r="J39" s="15">
        <v>268430270.13999999</v>
      </c>
      <c r="K39" s="14">
        <f>+J39/J40</f>
        <v>0.45270953976326217</v>
      </c>
      <c r="L39" s="15">
        <v>317590261.41000003</v>
      </c>
      <c r="M39" s="14">
        <f>+L39/L40</f>
        <v>0.50928811683423725</v>
      </c>
      <c r="N39" s="15">
        <v>343824609.56999999</v>
      </c>
      <c r="O39" s="14">
        <f>+N39/N40</f>
        <v>0.39989200938363334</v>
      </c>
      <c r="P39" s="15">
        <v>378216236.56999999</v>
      </c>
      <c r="Q39" s="14">
        <f>+P39/P40</f>
        <v>0.41992471399391906</v>
      </c>
      <c r="R39" s="15">
        <v>387406327.33999997</v>
      </c>
      <c r="S39" s="14">
        <f>+R39/R40</f>
        <v>0.48137832547739856</v>
      </c>
      <c r="T39" s="15"/>
      <c r="U39" s="14" t="e">
        <f>+T39/T40</f>
        <v>#DIV/0!</v>
      </c>
    </row>
    <row r="40" spans="1:21" ht="17.25" thickBot="1" x14ac:dyDescent="0.35">
      <c r="A40" s="17" t="s">
        <v>89</v>
      </c>
      <c r="B40" s="15">
        <v>569435992</v>
      </c>
      <c r="D40" s="15">
        <v>615482444.62</v>
      </c>
      <c r="E40" s="16"/>
      <c r="F40" s="15">
        <v>517853556</v>
      </c>
      <c r="G40" s="16"/>
      <c r="H40" s="15">
        <v>527473761.81999999</v>
      </c>
      <c r="I40" s="16"/>
      <c r="J40" s="15">
        <v>592941492.41999996</v>
      </c>
      <c r="L40" s="15">
        <v>623596449.46000004</v>
      </c>
      <c r="N40" s="15">
        <v>859793648.03999996</v>
      </c>
      <c r="P40" s="15">
        <v>900676297.36000001</v>
      </c>
      <c r="R40" s="15">
        <v>804785564.36000001</v>
      </c>
      <c r="S40" s="16"/>
      <c r="T40" s="15"/>
      <c r="U40" s="16"/>
    </row>
    <row r="41" spans="1:21" ht="15.75" thickBot="1" x14ac:dyDescent="0.3">
      <c r="A41" s="8" t="s">
        <v>17</v>
      </c>
    </row>
    <row r="42" spans="1:21" ht="15.75" thickBot="1" x14ac:dyDescent="0.3">
      <c r="A42" s="17" t="s">
        <v>88</v>
      </c>
      <c r="B42" s="15">
        <v>387033022.14999998</v>
      </c>
      <c r="C42" s="43">
        <f>+B42/B43</f>
        <v>0.67595993411730915</v>
      </c>
      <c r="D42" s="15">
        <v>404707556.16000003</v>
      </c>
      <c r="E42" s="14">
        <f>+D42/D43</f>
        <v>0.65754524714326701</v>
      </c>
      <c r="F42" s="15">
        <v>409161108.18000001</v>
      </c>
      <c r="G42" s="14">
        <f>+F42/F43</f>
        <v>0.7860237642776321</v>
      </c>
      <c r="H42" s="37">
        <v>460410663.63</v>
      </c>
      <c r="I42" s="14">
        <f>+H42/H43</f>
        <v>0.84138104300026073</v>
      </c>
      <c r="J42" s="15">
        <v>403141653.38</v>
      </c>
      <c r="K42" s="14">
        <f>+J42/J43</f>
        <v>0.66607705615685786</v>
      </c>
      <c r="L42" s="15">
        <v>487067987.77999997</v>
      </c>
      <c r="M42" s="14">
        <f>+L42/L43</f>
        <v>0.69800427383524299</v>
      </c>
      <c r="N42" s="15">
        <v>525186397.42000002</v>
      </c>
      <c r="O42" s="14">
        <f>+N42/N43</f>
        <v>0.55754958924693176</v>
      </c>
      <c r="P42" s="15">
        <v>572223218.5</v>
      </c>
      <c r="Q42" s="14">
        <f>+P42/P43</f>
        <v>0.60003478289438428</v>
      </c>
      <c r="R42" s="37">
        <v>584048546.59000003</v>
      </c>
      <c r="S42" s="14">
        <f>+R42/R43</f>
        <v>0.66915180177826594</v>
      </c>
      <c r="T42" s="37"/>
      <c r="U42" s="14" t="e">
        <f>+T42/T43</f>
        <v>#DIV/0!</v>
      </c>
    </row>
    <row r="43" spans="1:21" ht="17.25" thickBot="1" x14ac:dyDescent="0.35">
      <c r="A43" s="17" t="s">
        <v>89</v>
      </c>
      <c r="B43" s="15">
        <v>572567992</v>
      </c>
      <c r="D43" s="15">
        <v>615482444.62</v>
      </c>
      <c r="E43" s="16"/>
      <c r="F43" s="15">
        <v>520545467.93000001</v>
      </c>
      <c r="G43" s="16"/>
      <c r="H43" s="15">
        <v>547208268.42999995</v>
      </c>
      <c r="J43" s="15">
        <v>605247770.74000001</v>
      </c>
      <c r="L43" s="15">
        <v>697800867.47000003</v>
      </c>
      <c r="N43" s="15">
        <v>941954594.79999995</v>
      </c>
      <c r="O43" s="16"/>
      <c r="P43" s="15">
        <v>953650079.64999998</v>
      </c>
      <c r="Q43" s="16"/>
      <c r="R43">
        <v>872819209.38999999</v>
      </c>
    </row>
    <row r="44" spans="1:21" ht="15.75" thickBot="1" x14ac:dyDescent="0.3">
      <c r="A44" s="8" t="s">
        <v>18</v>
      </c>
    </row>
    <row r="45" spans="1:21" ht="15.75" thickBot="1" x14ac:dyDescent="0.3">
      <c r="A45" s="17" t="s">
        <v>88</v>
      </c>
      <c r="B45" s="15">
        <v>573789916.65999997</v>
      </c>
      <c r="C45" s="14">
        <f>+B45/B46</f>
        <v>1</v>
      </c>
      <c r="D45" s="15">
        <v>598704816.67999995</v>
      </c>
      <c r="E45" s="14">
        <f>+D45/D46</f>
        <v>0.95377882246605394</v>
      </c>
      <c r="F45" s="15">
        <v>561201390.71000004</v>
      </c>
      <c r="G45" s="14">
        <f>+F45/F46</f>
        <v>0.99999999967925957</v>
      </c>
      <c r="H45" s="15">
        <v>579290921.46000004</v>
      </c>
      <c r="I45" s="14">
        <f>+H45/H46</f>
        <v>0.99995420006801206</v>
      </c>
      <c r="J45" s="15">
        <v>708335137.23000002</v>
      </c>
      <c r="K45" s="14">
        <f>+J45/J46</f>
        <v>1</v>
      </c>
      <c r="L45" s="15">
        <v>803327279.49000001</v>
      </c>
      <c r="M45" s="14">
        <f>+L45/L46</f>
        <v>0.94140583431261804</v>
      </c>
      <c r="N45" s="15">
        <v>947016273.40999997</v>
      </c>
      <c r="O45" s="14">
        <f>+N45/N46</f>
        <v>1</v>
      </c>
      <c r="P45" s="15">
        <v>951774510.89999998</v>
      </c>
      <c r="Q45" s="14">
        <f>+P45/P46</f>
        <v>0.99999956712454796</v>
      </c>
      <c r="R45" s="37">
        <v>872954417</v>
      </c>
      <c r="S45" s="14">
        <f>+R45/R46</f>
        <v>0.99984785025902634</v>
      </c>
      <c r="T45" s="37"/>
      <c r="U45" s="14" t="e">
        <f>+T45/T46</f>
        <v>#DIV/0!</v>
      </c>
    </row>
    <row r="46" spans="1:21" ht="17.25" thickBot="1" x14ac:dyDescent="0.35">
      <c r="A46" s="17" t="s">
        <v>89</v>
      </c>
      <c r="B46" s="15">
        <v>573789916.65999997</v>
      </c>
      <c r="D46" s="15">
        <v>627718714.84000003</v>
      </c>
      <c r="E46" s="16"/>
      <c r="F46" s="15">
        <v>561201390.88999999</v>
      </c>
      <c r="G46" s="16"/>
      <c r="H46" s="15">
        <v>579317454.15999997</v>
      </c>
      <c r="J46" s="15">
        <v>708335137.23000002</v>
      </c>
      <c r="L46" s="15">
        <v>853327279.49000001</v>
      </c>
      <c r="N46" s="15">
        <v>947016273.40999997</v>
      </c>
      <c r="P46" s="15">
        <v>951774922.89999998</v>
      </c>
      <c r="R46" s="99">
        <v>873087257</v>
      </c>
      <c r="T46" s="99"/>
    </row>
    <row r="52" spans="2:2" x14ac:dyDescent="0.25">
      <c r="B52" s="54">
        <f>+B37-Recaudación!B37</f>
        <v>2197731</v>
      </c>
    </row>
  </sheetData>
  <mergeCells count="29">
    <mergeCell ref="T35:U35"/>
    <mergeCell ref="B4:G4"/>
    <mergeCell ref="B6:G6"/>
    <mergeCell ref="E29:G29"/>
    <mergeCell ref="E30:G30"/>
    <mergeCell ref="C8:G8"/>
    <mergeCell ref="E9:G9"/>
    <mergeCell ref="C10:G10"/>
    <mergeCell ref="C12:G12"/>
    <mergeCell ref="B13:B14"/>
    <mergeCell ref="B25:G25"/>
    <mergeCell ref="R35:S35"/>
    <mergeCell ref="B27:G27"/>
    <mergeCell ref="P35:Q35"/>
    <mergeCell ref="N35:O35"/>
    <mergeCell ref="L35:M35"/>
    <mergeCell ref="J35:K35"/>
    <mergeCell ref="B1:G1"/>
    <mergeCell ref="B2:G2"/>
    <mergeCell ref="B3:G3"/>
    <mergeCell ref="C21:G21"/>
    <mergeCell ref="C22:G22"/>
    <mergeCell ref="H35:I35"/>
    <mergeCell ref="B35:C35"/>
    <mergeCell ref="D35:E35"/>
    <mergeCell ref="F35:G35"/>
    <mergeCell ref="B31:G31"/>
    <mergeCell ref="B32:B33"/>
    <mergeCell ref="C28:G28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T110"/>
  <sheetViews>
    <sheetView workbookViewId="0">
      <selection sqref="A1:H33"/>
    </sheetView>
  </sheetViews>
  <sheetFormatPr baseColWidth="10" defaultRowHeight="15" x14ac:dyDescent="0.25"/>
  <cols>
    <col min="1" max="1" width="8" customWidth="1"/>
    <col min="2" max="2" width="17.85546875" customWidth="1"/>
    <col min="3" max="3" width="6.140625" customWidth="1"/>
    <col min="5" max="5" width="15.140625" bestFit="1" customWidth="1"/>
    <col min="7" max="7" width="12.85546875" bestFit="1" customWidth="1"/>
    <col min="9" max="9" width="12.85546875" bestFit="1" customWidth="1"/>
    <col min="11" max="11" width="12.85546875" bestFit="1" customWidth="1"/>
    <col min="13" max="13" width="12.85546875" bestFit="1" customWidth="1"/>
    <col min="15" max="15" width="12.85546875" bestFit="1" customWidth="1"/>
    <col min="17" max="17" width="12.85546875" bestFit="1" customWidth="1"/>
    <col min="19" max="19" width="12.85546875" bestFit="1" customWidth="1"/>
    <col min="21" max="21" width="13" bestFit="1" customWidth="1"/>
    <col min="24" max="24" width="12.85546875" bestFit="1" customWidth="1"/>
    <col min="25" max="26" width="12" bestFit="1" customWidth="1"/>
    <col min="27" max="27" width="12.85546875" bestFit="1" customWidth="1"/>
    <col min="30" max="30" width="12.140625" bestFit="1" customWidth="1"/>
    <col min="32" max="32" width="12.85546875" bestFit="1" customWidth="1"/>
    <col min="33" max="34" width="12" bestFit="1" customWidth="1"/>
    <col min="35" max="35" width="12.85546875" bestFit="1" customWidth="1"/>
    <col min="39" max="39" width="12.85546875" bestFit="1" customWidth="1"/>
    <col min="40" max="41" width="12" bestFit="1" customWidth="1"/>
    <col min="42" max="42" width="12.85546875" bestFit="1" customWidth="1"/>
    <col min="43" max="43" width="12" bestFit="1" customWidth="1"/>
    <col min="45" max="45" width="12.85546875" bestFit="1" customWidth="1"/>
    <col min="46" max="47" width="12" bestFit="1" customWidth="1"/>
    <col min="48" max="48" width="12.85546875" bestFit="1" customWidth="1"/>
    <col min="51" max="51" width="12.85546875" bestFit="1" customWidth="1"/>
    <col min="52" max="53" width="12" bestFit="1" customWidth="1"/>
    <col min="54" max="54" width="12.85546875" bestFit="1" customWidth="1"/>
    <col min="55" max="55" width="12" bestFit="1" customWidth="1"/>
    <col min="58" max="58" width="12.85546875" bestFit="1" customWidth="1"/>
    <col min="60" max="60" width="12" bestFit="1" customWidth="1"/>
    <col min="61" max="61" width="12.85546875" bestFit="1" customWidth="1"/>
    <col min="66" max="66" width="12.85546875" bestFit="1" customWidth="1"/>
    <col min="67" max="68" width="12" bestFit="1" customWidth="1"/>
    <col min="69" max="69" width="12.85546875" bestFit="1" customWidth="1"/>
    <col min="70" max="70" width="11.5703125" bestFit="1" customWidth="1"/>
  </cols>
  <sheetData>
    <row r="1" spans="2:65" ht="18.75" x14ac:dyDescent="0.3">
      <c r="C1" s="109" t="s">
        <v>118</v>
      </c>
      <c r="D1" s="109"/>
      <c r="E1" s="109"/>
      <c r="F1" s="109"/>
      <c r="G1" s="109"/>
      <c r="H1" s="109"/>
    </row>
    <row r="2" spans="2:65" x14ac:dyDescent="0.25">
      <c r="C2" s="129"/>
      <c r="D2" s="129"/>
      <c r="E2" s="129"/>
      <c r="F2" s="129"/>
      <c r="G2" s="129"/>
      <c r="H2" s="129"/>
    </row>
    <row r="3" spans="2:65" x14ac:dyDescent="0.25">
      <c r="B3" s="130" t="s">
        <v>0</v>
      </c>
      <c r="C3" s="130"/>
      <c r="D3" s="130"/>
      <c r="E3" s="130"/>
      <c r="F3" s="130"/>
      <c r="G3" s="130"/>
      <c r="H3" s="130"/>
    </row>
    <row r="4" spans="2:65" x14ac:dyDescent="0.25">
      <c r="B4" s="124" t="s">
        <v>1</v>
      </c>
      <c r="C4" s="124"/>
      <c r="D4" s="124"/>
      <c r="E4" s="124"/>
      <c r="F4" s="124"/>
      <c r="G4" s="124"/>
      <c r="H4" s="124"/>
      <c r="I4" s="30"/>
      <c r="J4" s="30"/>
      <c r="K4" s="39"/>
      <c r="L4" s="39"/>
      <c r="M4" s="61"/>
      <c r="N4" s="61"/>
      <c r="O4" s="61"/>
      <c r="P4" s="66"/>
      <c r="Q4" s="70"/>
      <c r="R4" s="70"/>
      <c r="S4" s="87"/>
      <c r="T4" s="87"/>
      <c r="U4" s="102"/>
      <c r="V4" s="102"/>
      <c r="W4" s="70"/>
      <c r="X4" s="87"/>
      <c r="Y4" s="87"/>
      <c r="Z4" s="87"/>
      <c r="AA4" s="87"/>
      <c r="AB4" s="87"/>
      <c r="AC4" s="94"/>
      <c r="AD4" s="87"/>
      <c r="AE4" s="87"/>
      <c r="AF4" s="66"/>
      <c r="AG4" s="70"/>
      <c r="AH4" s="70"/>
      <c r="AI4" s="70"/>
      <c r="AJ4" s="70"/>
      <c r="AK4" s="81"/>
      <c r="AL4" s="70"/>
      <c r="AM4" s="66"/>
      <c r="AN4" s="66"/>
      <c r="AO4" s="66"/>
      <c r="AP4" s="66"/>
      <c r="AQ4" s="66"/>
      <c r="AR4" s="66"/>
      <c r="AS4" s="61"/>
      <c r="AT4" s="61"/>
      <c r="AU4" s="61"/>
      <c r="AV4" s="61"/>
      <c r="AW4" s="61"/>
      <c r="AX4" s="61"/>
      <c r="AY4" s="39"/>
      <c r="AZ4" s="39"/>
      <c r="BA4" s="39"/>
      <c r="BB4" s="39"/>
      <c r="BC4" s="39"/>
      <c r="BD4" s="57"/>
      <c r="BE4" s="39"/>
      <c r="BF4" s="30"/>
      <c r="BG4" s="30"/>
      <c r="BH4" s="30"/>
      <c r="BI4" s="30"/>
      <c r="BJ4" s="30"/>
      <c r="BK4" s="30"/>
      <c r="BL4" s="30"/>
      <c r="BM4" s="30"/>
    </row>
    <row r="5" spans="2:65" x14ac:dyDescent="0.25">
      <c r="C5" s="108"/>
      <c r="D5" s="108"/>
      <c r="E5" s="108"/>
      <c r="F5" s="108"/>
      <c r="G5" s="108"/>
      <c r="H5" s="108"/>
      <c r="I5" s="31"/>
      <c r="J5" s="31"/>
      <c r="K5" s="40"/>
      <c r="L5" s="40"/>
      <c r="M5" s="62"/>
      <c r="N5" s="62"/>
      <c r="O5" s="62"/>
      <c r="P5" s="67"/>
      <c r="Q5" s="71"/>
      <c r="R5" s="71"/>
      <c r="S5" s="88"/>
      <c r="T5" s="88"/>
      <c r="U5" s="103"/>
      <c r="V5" s="103"/>
      <c r="W5" s="71"/>
      <c r="X5" s="88"/>
      <c r="Y5" s="88"/>
      <c r="Z5" s="88"/>
      <c r="AA5" s="88"/>
      <c r="AB5" s="88"/>
      <c r="AC5" s="95"/>
      <c r="AD5" s="88"/>
      <c r="AE5" s="88"/>
      <c r="AF5" s="67"/>
      <c r="AG5" s="71"/>
      <c r="AH5" s="71"/>
      <c r="AI5" s="71"/>
      <c r="AJ5" s="71"/>
      <c r="AK5" s="82"/>
      <c r="AL5" s="71"/>
      <c r="AM5" s="67"/>
      <c r="AN5" s="67"/>
      <c r="AO5" s="67"/>
      <c r="AP5" s="67"/>
      <c r="AQ5" s="67"/>
      <c r="AR5" s="67"/>
      <c r="AS5" s="62"/>
      <c r="AT5" s="62"/>
      <c r="AU5" s="62"/>
      <c r="AV5" s="62"/>
      <c r="AW5" s="62"/>
      <c r="AX5" s="62"/>
      <c r="AY5" s="40"/>
      <c r="AZ5" s="40"/>
      <c r="BA5" s="40"/>
      <c r="BB5" s="40"/>
      <c r="BC5" s="40"/>
      <c r="BD5" s="58"/>
      <c r="BE5" s="40"/>
      <c r="BF5" s="31"/>
      <c r="BG5" s="31"/>
      <c r="BH5" s="31"/>
      <c r="BI5" s="31"/>
      <c r="BJ5" s="31"/>
      <c r="BK5" s="31"/>
      <c r="BL5" s="31"/>
      <c r="BM5" s="31"/>
    </row>
    <row r="6" spans="2:65" x14ac:dyDescent="0.25">
      <c r="B6" s="124" t="s">
        <v>119</v>
      </c>
      <c r="C6" s="124"/>
      <c r="D6" s="124"/>
      <c r="E6" s="124"/>
      <c r="F6" s="124"/>
      <c r="G6" s="124"/>
      <c r="H6" s="124"/>
      <c r="I6" s="32"/>
      <c r="J6" s="32"/>
      <c r="K6" s="38"/>
      <c r="L6" s="38"/>
      <c r="M6" s="60"/>
      <c r="N6" s="60"/>
      <c r="O6" s="60"/>
      <c r="P6" s="65"/>
      <c r="Q6" s="72"/>
      <c r="R6" s="72"/>
      <c r="S6" s="86"/>
      <c r="T6" s="86"/>
      <c r="U6" s="104"/>
      <c r="V6" s="104"/>
      <c r="W6" s="72"/>
      <c r="X6" s="86"/>
      <c r="Y6" s="86"/>
      <c r="Z6" s="86"/>
      <c r="AA6" s="86"/>
      <c r="AB6" s="86"/>
      <c r="AC6" s="96"/>
      <c r="AD6" s="86"/>
      <c r="AE6" s="86"/>
      <c r="AF6" s="65"/>
      <c r="AG6" s="72"/>
      <c r="AH6" s="72"/>
      <c r="AI6" s="72"/>
      <c r="AJ6" s="72"/>
      <c r="AK6" s="80"/>
      <c r="AL6" s="72"/>
      <c r="AM6" s="65"/>
      <c r="AN6" s="65"/>
      <c r="AO6" s="65"/>
      <c r="AP6" s="65"/>
      <c r="AQ6" s="65"/>
      <c r="AR6" s="65"/>
      <c r="AS6" s="60"/>
      <c r="AT6" s="60"/>
      <c r="AU6" s="60"/>
      <c r="AV6" s="60"/>
      <c r="AW6" s="60"/>
      <c r="AX6" s="60"/>
      <c r="AY6" s="38"/>
      <c r="AZ6" s="38"/>
      <c r="BA6" s="38"/>
      <c r="BB6" s="38"/>
      <c r="BC6" s="38"/>
      <c r="BD6" s="56"/>
      <c r="BE6" s="38"/>
      <c r="BF6" s="32"/>
      <c r="BG6" s="32"/>
      <c r="BH6" s="32"/>
      <c r="BI6" s="32"/>
      <c r="BJ6" s="32"/>
      <c r="BK6" s="32"/>
      <c r="BL6" s="32"/>
      <c r="BM6" s="32"/>
    </row>
    <row r="7" spans="2:65" ht="15.75" thickBot="1" x14ac:dyDescent="0.3">
      <c r="B7" s="143"/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2:65" ht="15.75" thickBot="1" x14ac:dyDescent="0.3">
      <c r="B8" s="144" t="s">
        <v>2</v>
      </c>
      <c r="C8" s="145"/>
      <c r="D8" s="125" t="s">
        <v>69</v>
      </c>
      <c r="E8" s="126"/>
      <c r="F8" s="126"/>
      <c r="G8" s="126"/>
      <c r="H8" s="12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</row>
    <row r="9" spans="2:65" ht="25.5" customHeight="1" thickBot="1" x14ac:dyDescent="0.3">
      <c r="B9" s="144" t="s">
        <v>3</v>
      </c>
      <c r="C9" s="145"/>
      <c r="D9" s="4" t="s">
        <v>4</v>
      </c>
      <c r="E9" s="5" t="s">
        <v>5</v>
      </c>
      <c r="F9" s="113" t="s">
        <v>64</v>
      </c>
      <c r="G9" s="114"/>
      <c r="H9" s="11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2:65" ht="25.5" customHeight="1" thickBot="1" x14ac:dyDescent="0.3">
      <c r="B10" s="144" t="s">
        <v>6</v>
      </c>
      <c r="C10" s="145"/>
      <c r="D10" s="113" t="s">
        <v>101</v>
      </c>
      <c r="E10" s="114"/>
      <c r="F10" s="114"/>
      <c r="G10" s="114"/>
      <c r="H10" s="11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  <row r="11" spans="2:65" ht="15.75" thickBot="1" x14ac:dyDescent="0.3">
      <c r="B11" s="144" t="s">
        <v>7</v>
      </c>
      <c r="C11" s="145"/>
      <c r="D11" s="6" t="s">
        <v>8</v>
      </c>
      <c r="E11" s="5" t="s">
        <v>9</v>
      </c>
      <c r="F11" s="7" t="s">
        <v>70</v>
      </c>
      <c r="G11" s="5" t="s">
        <v>11</v>
      </c>
      <c r="H11" s="7" t="s">
        <v>12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spans="2:65" ht="25.5" customHeight="1" thickBot="1" x14ac:dyDescent="0.3">
      <c r="B12" s="144" t="s">
        <v>13</v>
      </c>
      <c r="C12" s="145"/>
      <c r="D12" s="113" t="s">
        <v>71</v>
      </c>
      <c r="E12" s="114"/>
      <c r="F12" s="114"/>
      <c r="G12" s="114"/>
      <c r="H12" s="11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</row>
    <row r="13" spans="2:65" ht="15.75" thickBot="1" x14ac:dyDescent="0.3">
      <c r="B13" s="153" t="s">
        <v>14</v>
      </c>
      <c r="C13" s="154"/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</row>
    <row r="14" spans="2:65" ht="15.75" thickBot="1" x14ac:dyDescent="0.3">
      <c r="B14" s="155"/>
      <c r="C14" s="156"/>
      <c r="D14" s="7">
        <v>25</v>
      </c>
      <c r="E14" s="7">
        <v>50</v>
      </c>
      <c r="F14" s="7">
        <v>75</v>
      </c>
      <c r="G14" s="7">
        <v>99</v>
      </c>
      <c r="H14" s="7">
        <v>99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</row>
    <row r="15" spans="2:65" ht="15.75" thickBot="1" x14ac:dyDescent="0.3">
      <c r="B15" s="146" t="s">
        <v>111</v>
      </c>
      <c r="C15" s="147"/>
      <c r="D15" s="7">
        <v>19</v>
      </c>
      <c r="E15" s="7">
        <v>41</v>
      </c>
      <c r="F15" s="7">
        <v>60</v>
      </c>
      <c r="G15" s="7">
        <v>72</v>
      </c>
      <c r="H15" s="7">
        <v>72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</row>
    <row r="16" spans="2:65" ht="15.75" thickBot="1" x14ac:dyDescent="0.3">
      <c r="B16" s="146" t="s">
        <v>104</v>
      </c>
      <c r="C16" s="147"/>
      <c r="D16" s="7">
        <v>25</v>
      </c>
      <c r="E16" s="7">
        <v>46</v>
      </c>
      <c r="F16" s="7">
        <v>66</v>
      </c>
      <c r="G16" s="7">
        <v>95</v>
      </c>
      <c r="H16" s="7">
        <v>95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</row>
    <row r="17" spans="2:65" ht="15.75" thickBot="1" x14ac:dyDescent="0.3">
      <c r="B17" s="146" t="s">
        <v>103</v>
      </c>
      <c r="C17" s="147"/>
      <c r="D17" s="7"/>
      <c r="E17" s="7"/>
      <c r="F17" s="7"/>
      <c r="G17" s="7"/>
      <c r="H17" s="7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</row>
    <row r="18" spans="2:65" ht="15.75" thickBot="1" x14ac:dyDescent="0.3">
      <c r="B18" s="146" t="s">
        <v>20</v>
      </c>
      <c r="C18" s="147"/>
      <c r="D18" s="6">
        <v>24</v>
      </c>
      <c r="E18" s="7">
        <v>49</v>
      </c>
      <c r="F18" s="7">
        <v>73</v>
      </c>
      <c r="G18" s="7">
        <v>99</v>
      </c>
      <c r="H18" s="7">
        <v>99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</row>
    <row r="19" spans="2:65" ht="15.75" thickBot="1" x14ac:dyDescent="0.3">
      <c r="B19" s="144" t="s">
        <v>21</v>
      </c>
      <c r="C19" s="145"/>
      <c r="D19" s="6">
        <v>23</v>
      </c>
      <c r="E19" s="7">
        <v>48</v>
      </c>
      <c r="F19" s="7">
        <v>72</v>
      </c>
      <c r="G19" s="7">
        <v>98</v>
      </c>
      <c r="H19" s="7">
        <v>98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</row>
    <row r="20" spans="2:65" ht="26.25" thickBot="1" x14ac:dyDescent="0.3">
      <c r="B20" s="141" t="s">
        <v>22</v>
      </c>
      <c r="C20" s="142"/>
      <c r="D20" s="6" t="s">
        <v>23</v>
      </c>
      <c r="E20" s="10" t="s">
        <v>24</v>
      </c>
      <c r="F20" s="6" t="s">
        <v>72</v>
      </c>
      <c r="G20" s="10" t="s">
        <v>26</v>
      </c>
      <c r="H20" s="6" t="s">
        <v>27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</row>
    <row r="21" spans="2:65" ht="15.75" thickBot="1" x14ac:dyDescent="0.3">
      <c r="B21" s="141" t="s">
        <v>28</v>
      </c>
      <c r="C21" s="142"/>
      <c r="D21" s="121" t="s">
        <v>29</v>
      </c>
      <c r="E21" s="122"/>
      <c r="F21" s="122"/>
      <c r="G21" s="122"/>
      <c r="H21" s="123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</row>
    <row r="22" spans="2:65" ht="15.75" thickBot="1" x14ac:dyDescent="0.3">
      <c r="B22" s="141" t="s">
        <v>30</v>
      </c>
      <c r="C22" s="142"/>
      <c r="D22" s="113" t="s">
        <v>73</v>
      </c>
      <c r="E22" s="114"/>
      <c r="F22" s="114"/>
      <c r="G22" s="114"/>
      <c r="H22" s="11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</row>
    <row r="23" spans="2:65" ht="26.25" thickBot="1" x14ac:dyDescent="0.3">
      <c r="B23" s="141" t="s">
        <v>31</v>
      </c>
      <c r="C23" s="142"/>
      <c r="D23" s="11" t="s">
        <v>74</v>
      </c>
      <c r="E23" s="10" t="s">
        <v>24</v>
      </c>
      <c r="F23" s="6" t="s">
        <v>75</v>
      </c>
      <c r="G23" s="10" t="s">
        <v>32</v>
      </c>
      <c r="H23" s="6" t="s">
        <v>51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</row>
    <row r="24" spans="2:65" ht="26.25" thickBot="1" x14ac:dyDescent="0.3">
      <c r="B24" s="141" t="s">
        <v>33</v>
      </c>
      <c r="C24" s="142"/>
      <c r="D24" s="11" t="s">
        <v>76</v>
      </c>
      <c r="E24" s="10" t="s">
        <v>24</v>
      </c>
      <c r="F24" s="6" t="s">
        <v>75</v>
      </c>
      <c r="G24" s="10" t="s">
        <v>32</v>
      </c>
      <c r="H24" s="6" t="s">
        <v>51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</row>
    <row r="25" spans="2:65" ht="15.75" thickBot="1" x14ac:dyDescent="0.3">
      <c r="B25" s="116" t="s">
        <v>34</v>
      </c>
      <c r="C25" s="117"/>
      <c r="D25" s="117"/>
      <c r="E25" s="117"/>
      <c r="F25" s="117"/>
      <c r="G25" s="117"/>
      <c r="H25" s="118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</row>
    <row r="26" spans="2:65" ht="15.75" thickBot="1" x14ac:dyDescent="0.3">
      <c r="B26" s="9" t="s">
        <v>35</v>
      </c>
      <c r="C26" s="151">
        <f>+-10%</f>
        <v>-0.1</v>
      </c>
      <c r="D26" s="152"/>
      <c r="E26" s="10" t="s">
        <v>36</v>
      </c>
      <c r="F26" s="7">
        <f>+-20%</f>
        <v>-0.2</v>
      </c>
      <c r="G26" s="10" t="s">
        <v>37</v>
      </c>
      <c r="H26" s="7" t="s">
        <v>38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</row>
    <row r="27" spans="2:65" ht="15.75" thickBot="1" x14ac:dyDescent="0.3">
      <c r="B27" s="116" t="s">
        <v>39</v>
      </c>
      <c r="C27" s="117"/>
      <c r="D27" s="117"/>
      <c r="E27" s="117"/>
      <c r="F27" s="117"/>
      <c r="G27" s="117"/>
      <c r="H27" s="118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</row>
    <row r="28" spans="2:65" ht="15.75" thickBot="1" x14ac:dyDescent="0.3">
      <c r="B28" s="9" t="s">
        <v>40</v>
      </c>
      <c r="C28" s="113" t="s">
        <v>77</v>
      </c>
      <c r="D28" s="114"/>
      <c r="E28" s="114"/>
      <c r="F28" s="114"/>
      <c r="G28" s="114"/>
      <c r="H28" s="11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</row>
    <row r="29" spans="2:65" ht="15.75" thickBot="1" x14ac:dyDescent="0.3">
      <c r="B29" s="135" t="s">
        <v>41</v>
      </c>
      <c r="C29" s="136"/>
      <c r="D29" s="12">
        <v>45535</v>
      </c>
      <c r="E29" s="10" t="s">
        <v>42</v>
      </c>
      <c r="F29" s="113" t="s">
        <v>54</v>
      </c>
      <c r="G29" s="114"/>
      <c r="H29" s="11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</row>
    <row r="30" spans="2:65" ht="15.75" thickBot="1" x14ac:dyDescent="0.3">
      <c r="B30" s="135" t="s">
        <v>43</v>
      </c>
      <c r="C30" s="136"/>
      <c r="D30" s="12">
        <v>45751</v>
      </c>
      <c r="E30" s="10" t="s">
        <v>42</v>
      </c>
      <c r="F30" s="113" t="s">
        <v>54</v>
      </c>
      <c r="G30" s="114"/>
      <c r="H30" s="11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</row>
    <row r="31" spans="2:65" ht="15.75" thickBot="1" x14ac:dyDescent="0.3">
      <c r="B31" s="116" t="s">
        <v>117</v>
      </c>
      <c r="C31" s="117"/>
      <c r="D31" s="117"/>
      <c r="E31" s="117"/>
      <c r="F31" s="117"/>
      <c r="G31" s="117"/>
      <c r="H31" s="11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</row>
    <row r="32" spans="2:65" ht="15.75" thickBot="1" x14ac:dyDescent="0.3">
      <c r="B32" s="119" t="s">
        <v>44</v>
      </c>
      <c r="C32" s="137" t="s">
        <v>15</v>
      </c>
      <c r="D32" s="138"/>
      <c r="E32" s="8" t="s">
        <v>16</v>
      </c>
      <c r="F32" s="8" t="s">
        <v>17</v>
      </c>
      <c r="G32" s="8" t="s">
        <v>18</v>
      </c>
      <c r="H32" s="8" t="s">
        <v>19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75">
        <v>246875272.68000001</v>
      </c>
      <c r="AK32" s="75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</row>
    <row r="33" spans="1:72" ht="15.75" thickBot="1" x14ac:dyDescent="0.3">
      <c r="B33" s="120"/>
      <c r="C33" s="139">
        <v>17</v>
      </c>
      <c r="D33" s="140"/>
      <c r="E33" s="7"/>
      <c r="F33" s="7"/>
      <c r="G33" s="7"/>
      <c r="H33" s="7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</row>
    <row r="34" spans="1:72" x14ac:dyDescent="0.25">
      <c r="B34" s="78" t="s">
        <v>116</v>
      </c>
      <c r="C34" s="79"/>
      <c r="D34" s="7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</row>
    <row r="35" spans="1:72" ht="71.25" customHeight="1" x14ac:dyDescent="0.25">
      <c r="B35" s="134" t="s">
        <v>112</v>
      </c>
      <c r="C35" s="134"/>
      <c r="D35" s="134"/>
      <c r="E35" s="134"/>
      <c r="F35" s="134"/>
      <c r="G35" s="134"/>
      <c r="H35" s="13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</row>
    <row r="36" spans="1:72" x14ac:dyDescent="0.25"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63">
        <v>2025</v>
      </c>
      <c r="Y36" s="163"/>
      <c r="Z36" s="163"/>
      <c r="AA36" s="163"/>
      <c r="AB36" s="163"/>
      <c r="AC36" s="97"/>
      <c r="AD36" s="92"/>
      <c r="AE36" s="19"/>
      <c r="AF36" s="162">
        <v>2024</v>
      </c>
      <c r="AG36" s="162"/>
      <c r="AH36" s="162"/>
      <c r="AI36" s="162"/>
      <c r="AJ36" s="162"/>
      <c r="AK36" s="84"/>
      <c r="AL36" s="19"/>
      <c r="AM36" s="161">
        <v>2023</v>
      </c>
      <c r="AN36" s="161"/>
      <c r="AO36" s="161"/>
      <c r="AP36" s="161"/>
      <c r="AQ36" s="161"/>
      <c r="AR36" s="19"/>
      <c r="AS36" s="160">
        <v>2022</v>
      </c>
      <c r="AT36" s="160"/>
      <c r="AU36" s="160"/>
      <c r="AV36" s="160"/>
      <c r="AW36" s="160"/>
      <c r="AX36" s="19"/>
      <c r="AY36" s="157">
        <v>2021</v>
      </c>
      <c r="AZ36" s="158"/>
      <c r="BA36" s="158"/>
      <c r="BB36" s="158"/>
      <c r="BC36" s="158"/>
      <c r="BD36" s="158"/>
      <c r="BE36" s="159"/>
      <c r="BF36" s="133">
        <v>2020</v>
      </c>
      <c r="BG36" s="133"/>
      <c r="BH36" s="133"/>
      <c r="BI36" s="133"/>
      <c r="BJ36" s="133"/>
      <c r="BK36" s="133"/>
      <c r="BL36" s="133"/>
      <c r="BM36" s="19"/>
      <c r="BN36" s="133">
        <v>2019</v>
      </c>
      <c r="BO36" s="133"/>
      <c r="BP36" s="133"/>
      <c r="BQ36" s="133"/>
      <c r="BR36" s="133"/>
      <c r="BS36" s="133"/>
      <c r="BT36" s="133"/>
    </row>
    <row r="37" spans="1:72" ht="15.75" thickBot="1" x14ac:dyDescent="0.3">
      <c r="A37" s="8" t="s">
        <v>15</v>
      </c>
      <c r="B37" s="150">
        <v>2017</v>
      </c>
      <c r="C37" s="133"/>
      <c r="D37" s="133"/>
      <c r="E37" s="133">
        <v>2018</v>
      </c>
      <c r="F37" s="133"/>
      <c r="G37" s="133">
        <v>2019</v>
      </c>
      <c r="H37" s="133"/>
      <c r="I37" s="133">
        <v>2020</v>
      </c>
      <c r="J37" s="133"/>
      <c r="K37" s="133">
        <v>2021</v>
      </c>
      <c r="L37" s="133"/>
      <c r="M37" s="133">
        <v>2022</v>
      </c>
      <c r="N37" s="133"/>
      <c r="O37" s="133">
        <v>2023</v>
      </c>
      <c r="P37" s="133"/>
      <c r="Q37" s="133">
        <v>2024</v>
      </c>
      <c r="R37" s="133"/>
      <c r="S37" s="133">
        <v>2025</v>
      </c>
      <c r="T37" s="133"/>
      <c r="U37" s="133">
        <v>2026</v>
      </c>
      <c r="V37" s="133"/>
      <c r="W37" s="93"/>
      <c r="X37" s="44">
        <v>1000</v>
      </c>
      <c r="Y37" s="45">
        <v>2000</v>
      </c>
      <c r="Z37" s="45">
        <v>3000</v>
      </c>
      <c r="AA37" s="45">
        <v>4000</v>
      </c>
      <c r="AB37" s="45">
        <v>5000</v>
      </c>
      <c r="AC37" s="45">
        <v>6000</v>
      </c>
      <c r="AD37" s="45">
        <v>9000</v>
      </c>
      <c r="AE37" s="89"/>
      <c r="AF37" s="44">
        <v>1000</v>
      </c>
      <c r="AG37" s="45">
        <v>2000</v>
      </c>
      <c r="AH37" s="45">
        <v>3000</v>
      </c>
      <c r="AI37" s="45">
        <v>4000</v>
      </c>
      <c r="AJ37" s="45">
        <v>5000</v>
      </c>
      <c r="AK37" s="45">
        <v>6000</v>
      </c>
      <c r="AL37" s="73"/>
      <c r="AM37" s="44">
        <v>1000</v>
      </c>
      <c r="AN37" s="45">
        <v>2000</v>
      </c>
      <c r="AO37" s="45">
        <v>3000</v>
      </c>
      <c r="AP37" s="45">
        <v>4000</v>
      </c>
      <c r="AQ37" s="45">
        <v>5000</v>
      </c>
      <c r="AR37" s="68"/>
      <c r="AS37" s="44">
        <v>1000</v>
      </c>
      <c r="AT37" s="45">
        <v>2000</v>
      </c>
      <c r="AU37" s="45">
        <v>3000</v>
      </c>
      <c r="AV37" s="45">
        <v>4000</v>
      </c>
      <c r="AW37" s="45">
        <v>5000</v>
      </c>
      <c r="AX37" s="63"/>
      <c r="AY37" s="44">
        <v>1000</v>
      </c>
      <c r="AZ37" s="45">
        <v>2000</v>
      </c>
      <c r="BA37" s="45">
        <v>3000</v>
      </c>
      <c r="BB37" s="45">
        <v>4000</v>
      </c>
      <c r="BC37" s="45">
        <v>5000</v>
      </c>
      <c r="BD37" s="45">
        <v>6000</v>
      </c>
      <c r="BE37" s="46">
        <v>9000</v>
      </c>
      <c r="BF37">
        <v>1000</v>
      </c>
      <c r="BG37">
        <v>2000</v>
      </c>
      <c r="BH37">
        <v>3000</v>
      </c>
      <c r="BI37">
        <v>4000</v>
      </c>
      <c r="BJ37">
        <v>5000</v>
      </c>
      <c r="BK37">
        <v>6000</v>
      </c>
      <c r="BL37">
        <v>9000</v>
      </c>
      <c r="BM37" s="33"/>
      <c r="BN37">
        <v>1000</v>
      </c>
      <c r="BO37">
        <v>2000</v>
      </c>
      <c r="BP37">
        <v>3000</v>
      </c>
      <c r="BQ37">
        <v>4000</v>
      </c>
      <c r="BR37">
        <v>5000</v>
      </c>
      <c r="BS37">
        <v>6000</v>
      </c>
      <c r="BT37">
        <v>9000</v>
      </c>
    </row>
    <row r="38" spans="1:72" ht="15.75" thickBot="1" x14ac:dyDescent="0.3">
      <c r="A38" t="s">
        <v>96</v>
      </c>
      <c r="B38" s="15">
        <v>136440164.62</v>
      </c>
      <c r="D38" s="27">
        <f>+B38/B39</f>
        <v>0.23960579685310796</v>
      </c>
      <c r="E38" s="21">
        <v>150095318.49000001</v>
      </c>
      <c r="F38" s="27">
        <f>+E38/E39</f>
        <v>0.25272489967956585</v>
      </c>
      <c r="G38" s="29">
        <f>SUM(BN38:BT38)-BQ38-BT38</f>
        <v>110394613.83000001</v>
      </c>
      <c r="H38" s="27">
        <f>+G38/G39</f>
        <v>0.18758402114721534</v>
      </c>
      <c r="I38" s="21">
        <f>SUM(BF38:BL38)-BI38-BL38</f>
        <v>179555745.41999996</v>
      </c>
      <c r="J38" s="27">
        <f>+I38/I39</f>
        <v>0.3415061235160195</v>
      </c>
      <c r="K38" s="21">
        <f>SUM(AY38:BE38)-BB38-BE38</f>
        <v>108183853.33999999</v>
      </c>
      <c r="L38" s="27">
        <f>+K38/K39</f>
        <v>0.19480871655850684</v>
      </c>
      <c r="M38" s="21">
        <f>SUM(AS38:AW38)-AV38</f>
        <v>107975637.51999998</v>
      </c>
      <c r="N38" s="27">
        <f>+M38/M39</f>
        <v>0.19034738527759143</v>
      </c>
      <c r="O38" s="21">
        <f>SUM(AM38:AQ38)-AP38</f>
        <v>120673504.61999999</v>
      </c>
      <c r="P38" s="27">
        <f>+O38/O39</f>
        <v>0.14061112864895961</v>
      </c>
      <c r="Q38" s="21">
        <f>SUM(AF38:AJ38)-AI38</f>
        <v>135951778.57999998</v>
      </c>
      <c r="R38" s="27">
        <f>+Q38/Q39</f>
        <v>0.15094923541369468</v>
      </c>
      <c r="S38" s="21">
        <v>134112004.02999999</v>
      </c>
      <c r="T38" s="27">
        <f>+S38/S39</f>
        <v>0.16666329217792303</v>
      </c>
      <c r="U38" s="21">
        <f>SUM(X38:AD38)-AA38-AD38</f>
        <v>140572602.04999998</v>
      </c>
      <c r="V38" s="27">
        <f>+U38/U39</f>
        <v>0.16687013960840136</v>
      </c>
      <c r="X38" s="47">
        <v>127006112.36</v>
      </c>
      <c r="Y38" s="47">
        <v>5230034.3099999996</v>
      </c>
      <c r="Z38" s="47">
        <v>8171340.1799999997</v>
      </c>
      <c r="AA38" s="107">
        <v>63401491.329999998</v>
      </c>
      <c r="AB38" s="107">
        <v>32275.200000000001</v>
      </c>
      <c r="AC38" s="47">
        <v>132840</v>
      </c>
      <c r="AD38" s="47">
        <v>59911593.649999999</v>
      </c>
      <c r="AE38" s="27"/>
      <c r="AF38" s="47">
        <v>120172192.52</v>
      </c>
      <c r="AG38" s="47">
        <v>7894845.4500000002</v>
      </c>
      <c r="AH38" s="47">
        <v>6601157.0999999996</v>
      </c>
      <c r="AI38" s="47">
        <v>48406360.579999998</v>
      </c>
      <c r="AJ38" s="47">
        <v>1283583.51</v>
      </c>
      <c r="AK38" s="48"/>
      <c r="AL38" s="27"/>
      <c r="AM38" s="47">
        <v>105393774.81999999</v>
      </c>
      <c r="AN38" s="48">
        <v>7949654.3499999996</v>
      </c>
      <c r="AO38" s="48">
        <v>6398136.3300000001</v>
      </c>
      <c r="AP38" s="48">
        <v>45797482.329999998</v>
      </c>
      <c r="AQ38" s="48">
        <v>931939.12</v>
      </c>
      <c r="AR38" s="27"/>
      <c r="AS38" s="47">
        <v>94475900.890000001</v>
      </c>
      <c r="AT38" s="48">
        <v>4242389.8499999996</v>
      </c>
      <c r="AU38" s="48">
        <v>9044729.8399999999</v>
      </c>
      <c r="AV38" s="48">
        <v>27071365.93</v>
      </c>
      <c r="AW38" s="48">
        <v>212616.94</v>
      </c>
      <c r="AX38" s="27"/>
      <c r="AY38" s="47">
        <v>101029918.45</v>
      </c>
      <c r="AZ38" s="48">
        <v>3091095.12</v>
      </c>
      <c r="BA38" s="48">
        <v>3410727.76</v>
      </c>
      <c r="BB38" s="48">
        <v>36922082.420000002</v>
      </c>
      <c r="BC38" s="48">
        <v>652112.01</v>
      </c>
      <c r="BD38" s="48"/>
      <c r="BE38" s="49">
        <v>0</v>
      </c>
      <c r="BF38" s="21">
        <v>170386929.38999999</v>
      </c>
      <c r="BG38" s="21">
        <v>2270797.13</v>
      </c>
      <c r="BH38" s="21">
        <v>6797026.9800000004</v>
      </c>
      <c r="BI38" s="21">
        <v>39767331.140000001</v>
      </c>
      <c r="BJ38" s="21">
        <v>100991.92</v>
      </c>
      <c r="BK38" s="21"/>
      <c r="BL38" s="21"/>
      <c r="BM38" s="27"/>
      <c r="BN38" s="21">
        <v>98671615.150000006</v>
      </c>
      <c r="BO38" s="21">
        <v>4229025.7300000004</v>
      </c>
      <c r="BP38" s="21">
        <v>7325001.7300000004</v>
      </c>
      <c r="BQ38" s="21">
        <v>32980761.719999999</v>
      </c>
      <c r="BR38" s="21">
        <v>168971.22</v>
      </c>
      <c r="BS38" s="21">
        <v>0</v>
      </c>
      <c r="BT38" s="21">
        <v>0</v>
      </c>
    </row>
    <row r="39" spans="1:72" ht="15.75" thickBot="1" x14ac:dyDescent="0.3">
      <c r="A39" t="s">
        <v>97</v>
      </c>
      <c r="B39" s="15">
        <v>569435992</v>
      </c>
      <c r="E39" s="21">
        <v>593907916</v>
      </c>
      <c r="F39" s="28"/>
      <c r="G39" s="21">
        <v>588507556</v>
      </c>
      <c r="H39" s="28"/>
      <c r="I39" s="21">
        <v>525776063.89999998</v>
      </c>
      <c r="J39" s="28"/>
      <c r="K39" s="21">
        <v>555333740.97000003</v>
      </c>
      <c r="L39" s="28"/>
      <c r="M39" s="21">
        <v>567255690.75999999</v>
      </c>
      <c r="N39" s="28"/>
      <c r="O39" s="21">
        <v>858207353.71000004</v>
      </c>
      <c r="P39" s="28"/>
      <c r="Q39" s="21">
        <v>900645691.96000004</v>
      </c>
      <c r="R39" s="28"/>
      <c r="S39" s="21">
        <v>804688316.64999998</v>
      </c>
      <c r="T39" s="21"/>
      <c r="U39" s="21">
        <v>842407169.90999997</v>
      </c>
      <c r="V39" s="21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47"/>
      <c r="AT39" s="48"/>
      <c r="AU39" s="48"/>
      <c r="AV39" s="48"/>
      <c r="AW39" s="48"/>
      <c r="AX39" s="28"/>
      <c r="AY39" s="47"/>
      <c r="AZ39" s="48"/>
      <c r="BA39" s="48"/>
      <c r="BB39" s="48"/>
      <c r="BC39" s="48"/>
      <c r="BD39" s="48"/>
      <c r="BE39" s="50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</row>
    <row r="40" spans="1:72" ht="15.75" thickBot="1" x14ac:dyDescent="0.3">
      <c r="A40" s="8" t="s">
        <v>16</v>
      </c>
      <c r="E40" s="28"/>
      <c r="F40" s="28"/>
      <c r="G40" s="28"/>
      <c r="H40" s="28"/>
      <c r="I40" s="21"/>
      <c r="J40" s="27"/>
      <c r="K40" s="21"/>
      <c r="L40" s="27"/>
      <c r="M40" s="21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7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47"/>
      <c r="AT40" s="48"/>
      <c r="AU40" s="48"/>
      <c r="AV40" s="48"/>
      <c r="AW40" s="48"/>
      <c r="AX40" s="27"/>
      <c r="AY40" s="47"/>
      <c r="AZ40" s="48"/>
      <c r="BA40" s="48"/>
      <c r="BB40" s="48"/>
      <c r="BC40" s="48"/>
      <c r="BD40" s="48"/>
      <c r="BE40" s="49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</row>
    <row r="41" spans="1:72" ht="15.75" thickBot="1" x14ac:dyDescent="0.3">
      <c r="A41" t="s">
        <v>96</v>
      </c>
      <c r="B41" s="15">
        <v>266509234.28999999</v>
      </c>
      <c r="D41" s="27">
        <f>+B41/B42</f>
        <v>0.46802316333035721</v>
      </c>
      <c r="E41" s="15">
        <v>281360082.87</v>
      </c>
      <c r="F41" s="27">
        <f>+E41/E42</f>
        <v>0.45713746237508407</v>
      </c>
      <c r="G41" s="15">
        <f>SUM(BN41:BT41)-BQ41-BT41</f>
        <v>214299591.63</v>
      </c>
      <c r="H41" s="27">
        <f>+G41/G42</f>
        <v>0.41382276735780493</v>
      </c>
      <c r="I41" s="21">
        <f>SUM(BF41:BL41)-BI41-BL41</f>
        <v>275104578.70000005</v>
      </c>
      <c r="J41" s="27">
        <f>+I41/I42</f>
        <v>0.5215512099611872</v>
      </c>
      <c r="K41" s="21">
        <f>SUM(AY41:BE41)-BB41-BE41</f>
        <v>205320766.53000003</v>
      </c>
      <c r="L41" s="27">
        <f>+K41/K42</f>
        <v>0.34627491776973601</v>
      </c>
      <c r="M41" s="21">
        <f>SUM(AS41:AW41)-AV41</f>
        <v>255452720.30000001</v>
      </c>
      <c r="N41" s="27">
        <f>+M41/M42</f>
        <v>0.40964428280694654</v>
      </c>
      <c r="O41" s="21">
        <f>SUM(AM41:AQ41)-AP41</f>
        <v>254885184.66</v>
      </c>
      <c r="P41" s="27">
        <f>+O41/O42</f>
        <v>0.29644925295859131</v>
      </c>
      <c r="Q41" s="21">
        <f>SUM(AF41:AJ41)-AI41</f>
        <v>279780484.04000008</v>
      </c>
      <c r="R41" s="27">
        <f>+Q41/Q42</f>
        <v>0.31063378137081354</v>
      </c>
      <c r="S41" s="21">
        <v>275949058.94</v>
      </c>
      <c r="T41" s="27">
        <f>+S41/S42</f>
        <v>0.34292663784259259</v>
      </c>
      <c r="U41" s="21">
        <f>SUM(X41:AD41)-AA41-AD41</f>
        <v>0</v>
      </c>
      <c r="V41" s="27">
        <f>+U41/U42</f>
        <v>0</v>
      </c>
      <c r="W41" s="27"/>
      <c r="X41" s="47"/>
      <c r="Y41" s="47"/>
      <c r="Z41" s="47"/>
      <c r="AA41" s="47"/>
      <c r="AB41" s="47"/>
      <c r="AC41" s="47"/>
      <c r="AD41" s="47"/>
      <c r="AE41" s="27"/>
      <c r="AF41" s="47">
        <v>246875272.68000001</v>
      </c>
      <c r="AG41" s="47">
        <v>12202108.74</v>
      </c>
      <c r="AH41" s="47">
        <v>17142459.739999998</v>
      </c>
      <c r="AI41" s="47">
        <v>98435752.530000001</v>
      </c>
      <c r="AJ41" s="47">
        <v>3560642.88</v>
      </c>
      <c r="AK41" s="48"/>
      <c r="AL41" s="27"/>
      <c r="AM41" s="47">
        <v>218665471.16999999</v>
      </c>
      <c r="AN41" s="48">
        <v>18320066.59</v>
      </c>
      <c r="AO41" s="48">
        <v>15281970.810000001</v>
      </c>
      <c r="AP41" s="48">
        <v>88939424.909999996</v>
      </c>
      <c r="AQ41" s="48">
        <v>2617676.09</v>
      </c>
      <c r="AR41" s="27"/>
      <c r="AS41" s="47">
        <v>199015537.97</v>
      </c>
      <c r="AT41" s="48">
        <v>7939091.4900000002</v>
      </c>
      <c r="AU41" s="48">
        <v>47959360.780000001</v>
      </c>
      <c r="AV41" s="48">
        <v>62137541.109999999</v>
      </c>
      <c r="AW41" s="48">
        <v>538730.06000000006</v>
      </c>
      <c r="AX41" s="27"/>
      <c r="AY41" s="47">
        <v>189119098.19</v>
      </c>
      <c r="AZ41" s="48">
        <v>6331635.96</v>
      </c>
      <c r="BA41" s="48">
        <v>8974400.3399999999</v>
      </c>
      <c r="BB41" s="48">
        <v>63109503.609999999</v>
      </c>
      <c r="BC41" s="48">
        <v>895632.04</v>
      </c>
      <c r="BD41" s="48"/>
      <c r="BE41" s="49"/>
      <c r="BF41" s="21">
        <v>259980153.12</v>
      </c>
      <c r="BG41" s="21">
        <v>2966212.34</v>
      </c>
      <c r="BH41" s="21">
        <v>11637367.439999999</v>
      </c>
      <c r="BI41" s="21">
        <v>63212523.200000003</v>
      </c>
      <c r="BJ41" s="21">
        <v>520845.8</v>
      </c>
      <c r="BK41" s="27"/>
      <c r="BL41" s="27"/>
      <c r="BM41" s="27"/>
      <c r="BN41" s="21">
        <v>192057099.00999999</v>
      </c>
      <c r="BO41" s="21">
        <v>8587064.8599999994</v>
      </c>
      <c r="BP41" s="21">
        <v>13390168.77</v>
      </c>
      <c r="BQ41" s="21">
        <v>67890084.730000004</v>
      </c>
      <c r="BR41" s="21">
        <v>265258.99</v>
      </c>
      <c r="BS41" s="21">
        <v>0</v>
      </c>
      <c r="BT41" s="21">
        <v>0</v>
      </c>
    </row>
    <row r="42" spans="1:72" ht="15.75" thickBot="1" x14ac:dyDescent="0.3">
      <c r="A42" t="s">
        <v>97</v>
      </c>
      <c r="B42" s="15">
        <v>569435992</v>
      </c>
      <c r="E42" s="21">
        <v>615482444.62</v>
      </c>
      <c r="F42" s="28"/>
      <c r="G42" s="21">
        <v>517853556</v>
      </c>
      <c r="H42" s="28"/>
      <c r="I42" s="21">
        <v>527473761.81999999</v>
      </c>
      <c r="J42" s="28"/>
      <c r="K42" s="15">
        <v>592941492.41999996</v>
      </c>
      <c r="L42" s="28"/>
      <c r="M42" s="15">
        <v>623596449.46000004</v>
      </c>
      <c r="N42" s="28"/>
      <c r="O42" s="15">
        <v>859793648.03999996</v>
      </c>
      <c r="P42" s="28"/>
      <c r="Q42" s="15">
        <v>900676297.36000001</v>
      </c>
      <c r="R42" s="28"/>
      <c r="S42" s="21">
        <v>804688316.64999998</v>
      </c>
      <c r="T42" s="21"/>
      <c r="U42" s="21">
        <v>804688316.64999998</v>
      </c>
      <c r="V42" s="21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47"/>
      <c r="AT42" s="48"/>
      <c r="AU42" s="48"/>
      <c r="AV42" s="48"/>
      <c r="AW42" s="48"/>
      <c r="AX42" s="28"/>
      <c r="AY42" s="47"/>
      <c r="AZ42" s="48"/>
      <c r="BA42" s="48"/>
      <c r="BB42" s="48"/>
      <c r="BC42" s="48"/>
      <c r="BD42" s="48"/>
      <c r="BE42" s="50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</row>
    <row r="43" spans="1:72" ht="15.75" thickBot="1" x14ac:dyDescent="0.3">
      <c r="A43" s="8" t="s">
        <v>17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47"/>
      <c r="AT43" s="48"/>
      <c r="AU43" s="48"/>
      <c r="AV43" s="48"/>
      <c r="AW43" s="48"/>
      <c r="AX43" s="28"/>
      <c r="AY43" s="47"/>
      <c r="AZ43" s="48"/>
      <c r="BA43" s="48"/>
      <c r="BB43" s="48"/>
      <c r="BC43" s="48"/>
      <c r="BD43" s="48"/>
      <c r="BE43" s="50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</row>
    <row r="44" spans="1:72" ht="15.75" thickBot="1" x14ac:dyDescent="0.3">
      <c r="A44" t="s">
        <v>96</v>
      </c>
      <c r="B44" s="15">
        <v>387033022.14999998</v>
      </c>
      <c r="D44" s="27">
        <f>+B44/B45</f>
        <v>0.67595993411730915</v>
      </c>
      <c r="E44" s="15">
        <v>404707556.16000003</v>
      </c>
      <c r="F44" s="27">
        <f>+E44/E45</f>
        <v>0.65754524714326701</v>
      </c>
      <c r="G44" s="15">
        <f>SUM(BN44:BT44)-BQ44-BT44</f>
        <v>312716312.51999998</v>
      </c>
      <c r="H44" s="27">
        <f>+G44/G45</f>
        <v>0.60074735404679824</v>
      </c>
      <c r="I44" s="21">
        <f>SUM(BF44:BL44)-BI44-BL44</f>
        <v>373720837.31000006</v>
      </c>
      <c r="J44" s="27">
        <f>+I44/I45</f>
        <v>0.68295904662085205</v>
      </c>
      <c r="K44" s="21">
        <f>SUM(AY44:BE44)-BB44-BE44</f>
        <v>315233173.90000004</v>
      </c>
      <c r="L44" s="27">
        <f>+K44/K45</f>
        <v>0.52083326719994927</v>
      </c>
      <c r="M44" s="21">
        <f>SUM(AS44:AW44)-AV44</f>
        <v>378156661.05000001</v>
      </c>
      <c r="N44" s="27">
        <f>+M44/M45</f>
        <v>0.54192632694922493</v>
      </c>
      <c r="O44" s="21">
        <f>SUM(AM44:AQ44)-AP44</f>
        <v>380984637.08000004</v>
      </c>
      <c r="P44" s="27">
        <f>+O44/O45</f>
        <v>0.40446178529538618</v>
      </c>
      <c r="Q44" s="21">
        <f>SUM(AF44:AJ44)-AI44</f>
        <v>419378861.72000003</v>
      </c>
      <c r="R44" s="27">
        <f>+Q44/Q45</f>
        <v>0.43976178544851235</v>
      </c>
      <c r="S44" s="21">
        <v>416647685.66000009</v>
      </c>
      <c r="T44" s="27">
        <f>+S44/S45</f>
        <v>0.47735851958527448</v>
      </c>
      <c r="U44" s="21">
        <f>SUM(X44:AD44)-AA44-AD44</f>
        <v>0</v>
      </c>
      <c r="V44" s="27">
        <f>+U44/U45</f>
        <v>0</v>
      </c>
      <c r="W44" s="27"/>
      <c r="X44" s="21"/>
      <c r="Y44" s="21"/>
      <c r="Z44" s="21"/>
      <c r="AA44" s="21"/>
      <c r="AB44" s="21"/>
      <c r="AC44" s="21"/>
      <c r="AD44" s="47"/>
      <c r="AE44" s="27"/>
      <c r="AF44" s="47">
        <v>366999057.06999999</v>
      </c>
      <c r="AG44" s="47">
        <v>21728755.539999999</v>
      </c>
      <c r="AH44" s="47">
        <v>26335422.719999999</v>
      </c>
      <c r="AI44" s="47">
        <v>152844338.22</v>
      </c>
      <c r="AJ44" s="47">
        <v>4315626.3899999997</v>
      </c>
      <c r="AK44" s="48"/>
      <c r="AL44" s="27"/>
      <c r="AM44" s="47">
        <v>332336652.35000002</v>
      </c>
      <c r="AN44" s="48">
        <v>21948585.02</v>
      </c>
      <c r="AO44" s="48">
        <v>23304755.969999999</v>
      </c>
      <c r="AP44" s="48">
        <v>144201760.34</v>
      </c>
      <c r="AQ44" s="48">
        <v>3394643.74</v>
      </c>
      <c r="AR44" s="27"/>
      <c r="AS44" s="47">
        <v>308873783.92000002</v>
      </c>
      <c r="AT44" s="48">
        <v>12904434.17</v>
      </c>
      <c r="AU44" s="48">
        <v>55253043.149999999</v>
      </c>
      <c r="AV44" s="48">
        <v>103911326.73</v>
      </c>
      <c r="AW44" s="48">
        <v>1125399.81</v>
      </c>
      <c r="AX44" s="27"/>
      <c r="AY44" s="47">
        <v>281978499.27999997</v>
      </c>
      <c r="AZ44" s="48">
        <v>11299513.789999999</v>
      </c>
      <c r="BA44" s="48">
        <v>17358187.48</v>
      </c>
      <c r="BB44" s="48">
        <v>87908479.879999995</v>
      </c>
      <c r="BC44" s="48">
        <v>4596973.3499999996</v>
      </c>
      <c r="BD44" s="48"/>
      <c r="BE44" s="49"/>
      <c r="BF44" s="21">
        <v>351554349.47000003</v>
      </c>
      <c r="BG44" s="21">
        <v>5288531.88</v>
      </c>
      <c r="BH44" s="21">
        <v>16201041.6</v>
      </c>
      <c r="BI44" s="21">
        <v>86689826.319999993</v>
      </c>
      <c r="BJ44" s="21">
        <v>676914.36</v>
      </c>
      <c r="BK44" s="21"/>
      <c r="BL44" s="21"/>
      <c r="BM44" s="27"/>
      <c r="BN44" s="21">
        <v>281946505.63999999</v>
      </c>
      <c r="BO44" s="21">
        <v>10921702.880000001</v>
      </c>
      <c r="BP44" s="21">
        <v>19572846.010000002</v>
      </c>
      <c r="BQ44" s="21">
        <v>96444795.659999996</v>
      </c>
      <c r="BR44" s="21">
        <v>275257.99</v>
      </c>
      <c r="BS44" s="21"/>
      <c r="BT44" s="21"/>
    </row>
    <row r="45" spans="1:72" ht="15.75" thickBot="1" x14ac:dyDescent="0.3">
      <c r="A45" t="s">
        <v>97</v>
      </c>
      <c r="B45" s="15">
        <v>572567992</v>
      </c>
      <c r="E45" s="21">
        <v>615482444.62</v>
      </c>
      <c r="F45" s="28"/>
      <c r="G45" s="21">
        <v>520545467.93000001</v>
      </c>
      <c r="H45" s="28"/>
      <c r="I45" s="21">
        <v>547208268.42999995</v>
      </c>
      <c r="J45" s="28"/>
      <c r="K45" s="21">
        <v>605247770.74000001</v>
      </c>
      <c r="L45" s="28"/>
      <c r="M45" s="15">
        <v>697800867.47000003</v>
      </c>
      <c r="N45" s="28"/>
      <c r="O45" s="15">
        <v>941954594.79999995</v>
      </c>
      <c r="P45" s="28"/>
      <c r="Q45" s="15">
        <v>953650079.64999998</v>
      </c>
      <c r="R45" s="28"/>
      <c r="S45" s="21">
        <v>872819209.38999999</v>
      </c>
      <c r="T45" s="21"/>
      <c r="U45" s="21">
        <v>872819209.38999999</v>
      </c>
      <c r="V45" s="21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47"/>
      <c r="AT45" s="48"/>
      <c r="AU45" s="48"/>
      <c r="AV45" s="48"/>
      <c r="AW45" s="48"/>
      <c r="AX45" s="28"/>
      <c r="AY45" s="47"/>
      <c r="AZ45" s="48"/>
      <c r="BA45" s="48"/>
      <c r="BB45" s="48"/>
      <c r="BC45" s="48"/>
      <c r="BD45" s="48"/>
      <c r="BE45" s="50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</row>
    <row r="46" spans="1:72" ht="15.75" thickBot="1" x14ac:dyDescent="0.3">
      <c r="A46" s="8" t="s">
        <v>18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47"/>
      <c r="AT46" s="48"/>
      <c r="AU46" s="48"/>
      <c r="AV46" s="48"/>
      <c r="AW46" s="48"/>
      <c r="AX46" s="28"/>
      <c r="AY46" s="47"/>
      <c r="AZ46" s="48"/>
      <c r="BA46" s="48"/>
      <c r="BB46" s="48"/>
      <c r="BC46" s="48"/>
      <c r="BD46" s="48"/>
      <c r="BE46" s="50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</row>
    <row r="47" spans="1:72" ht="15.75" thickBot="1" x14ac:dyDescent="0.3">
      <c r="A47" t="s">
        <v>96</v>
      </c>
      <c r="D47" s="27">
        <f>+B47/B48</f>
        <v>0</v>
      </c>
      <c r="E47" s="15">
        <v>598704816.67999995</v>
      </c>
      <c r="F47" s="27">
        <f>+E47/E48</f>
        <v>0.95377882246605394</v>
      </c>
      <c r="G47" s="15">
        <f>SUM(BN47:BT47)-BQ47-BT47</f>
        <v>405708896.71999991</v>
      </c>
      <c r="H47" s="27">
        <f>+G47/G48</f>
        <v>0.72292924305941741</v>
      </c>
      <c r="I47" s="21">
        <f>SUM(BF47:BL47)-BI47-BL47</f>
        <v>476727830.29000002</v>
      </c>
      <c r="J47" s="27">
        <f>+I47/I48</f>
        <v>0.82291294154298689</v>
      </c>
      <c r="K47" s="21">
        <f>SUM(AY47:BE47)-BB47-BE47</f>
        <v>564195399.73000002</v>
      </c>
      <c r="L47" s="27">
        <f>+K47/K48</f>
        <v>0.796509124108018</v>
      </c>
      <c r="M47" s="21">
        <f>SUM(AS47:AW47)-AV47</f>
        <v>606990367.22000003</v>
      </c>
      <c r="N47" s="27">
        <f>+M47/M48</f>
        <v>0.71132188295067067</v>
      </c>
      <c r="O47" s="21">
        <f>SUM(AM47:AQ47)-AP47</f>
        <v>651395022.22000003</v>
      </c>
      <c r="P47" s="27">
        <f>+O47/O48</f>
        <v>0.68783931227968031</v>
      </c>
      <c r="Q47" s="21">
        <f>SUM(AF47:AK47)-AI47</f>
        <v>675723056.61000013</v>
      </c>
      <c r="R47" s="27">
        <f>+Q47/Q48</f>
        <v>0.70996097958865456</v>
      </c>
      <c r="S47" s="21">
        <v>620438637</v>
      </c>
      <c r="T47" s="27">
        <f>+S47/S48</f>
        <v>0.71062615108125438</v>
      </c>
      <c r="U47" s="21">
        <f>SUM(X47:AD47)-AA47-AD47</f>
        <v>0</v>
      </c>
      <c r="V47" s="27">
        <f>+U47/U48</f>
        <v>0</v>
      </c>
      <c r="W47" s="27"/>
      <c r="X47" s="21"/>
      <c r="Y47" s="21"/>
      <c r="Z47" s="21"/>
      <c r="AA47" s="21"/>
      <c r="AB47" s="21"/>
      <c r="AC47" s="21"/>
      <c r="AD47" s="47"/>
      <c r="AE47" s="27"/>
      <c r="AF47" s="47">
        <v>603265327.57000005</v>
      </c>
      <c r="AG47" s="47">
        <v>25585831.34</v>
      </c>
      <c r="AH47" s="47">
        <v>37499773.990000002</v>
      </c>
      <c r="AI47" s="47">
        <v>276051454.29000002</v>
      </c>
      <c r="AJ47" s="47">
        <v>6403250.3300000001</v>
      </c>
      <c r="AK47" s="48">
        <v>2968873.38</v>
      </c>
      <c r="AL47" s="27"/>
      <c r="AM47" s="47">
        <v>559717496.5</v>
      </c>
      <c r="AN47" s="47">
        <v>30221150.559999999</v>
      </c>
      <c r="AO47" s="47">
        <v>34255831.030000001</v>
      </c>
      <c r="AP47" s="47">
        <v>294121800.92000002</v>
      </c>
      <c r="AQ47" s="47">
        <v>27200544.129999999</v>
      </c>
      <c r="AR47" s="47">
        <v>1499450.27</v>
      </c>
      <c r="AS47" s="47">
        <v>509467644.5</v>
      </c>
      <c r="AT47" s="48">
        <v>20845603.77</v>
      </c>
      <c r="AU47" s="48">
        <v>67120311.709999993</v>
      </c>
      <c r="AV47" s="48">
        <v>196336912.27000001</v>
      </c>
      <c r="AW47" s="48">
        <v>9556807.2400000002</v>
      </c>
      <c r="AX47" s="27"/>
      <c r="AY47" s="47">
        <v>484139840.63</v>
      </c>
      <c r="AZ47" s="48">
        <v>16588336.609999999</v>
      </c>
      <c r="BA47" s="48">
        <v>46101450.960000001</v>
      </c>
      <c r="BB47" s="48">
        <v>140126274.74000001</v>
      </c>
      <c r="BC47" s="48">
        <v>17365771.530000001</v>
      </c>
      <c r="BD47" s="48"/>
      <c r="BE47" s="49"/>
      <c r="BF47" s="21">
        <v>436197567.41000003</v>
      </c>
      <c r="BG47" s="21">
        <v>6844328.6100000003</v>
      </c>
      <c r="BH47" s="21">
        <v>20905515.629999999</v>
      </c>
      <c r="BI47" s="21">
        <v>106576553.93000001</v>
      </c>
      <c r="BJ47" s="21">
        <v>8766955.8800000008</v>
      </c>
      <c r="BK47" s="21">
        <v>4013462.76</v>
      </c>
      <c r="BL47" s="21"/>
      <c r="BM47" s="27"/>
      <c r="BN47" s="21">
        <v>368901807.02999997</v>
      </c>
      <c r="BO47" s="21">
        <v>12663121.52</v>
      </c>
      <c r="BP47" s="21">
        <v>23699742.25</v>
      </c>
      <c r="BQ47" s="21">
        <v>155492493.90000001</v>
      </c>
      <c r="BR47" s="21">
        <v>444225.92</v>
      </c>
      <c r="BS47" s="21"/>
      <c r="BT47" s="21"/>
    </row>
    <row r="48" spans="1:72" ht="15.75" thickBot="1" x14ac:dyDescent="0.3">
      <c r="A48" t="s">
        <v>97</v>
      </c>
      <c r="B48" s="15">
        <v>573789916.65999997</v>
      </c>
      <c r="E48" s="21">
        <v>627718714.84000003</v>
      </c>
      <c r="F48" s="28"/>
      <c r="G48" s="21">
        <v>561201390.88999999</v>
      </c>
      <c r="H48" s="28"/>
      <c r="I48" s="21">
        <v>579317454.15999997</v>
      </c>
      <c r="J48" s="28"/>
      <c r="K48" s="21">
        <v>708335137.23000002</v>
      </c>
      <c r="L48" s="28"/>
      <c r="M48" s="15">
        <v>853327279.49000001</v>
      </c>
      <c r="N48" s="28"/>
      <c r="O48" s="15">
        <v>947016273.40999997</v>
      </c>
      <c r="P48" s="28"/>
      <c r="Q48" s="15">
        <v>951774922.89999998</v>
      </c>
      <c r="R48" s="28"/>
      <c r="S48" s="21">
        <v>873087257</v>
      </c>
      <c r="T48" s="21"/>
      <c r="U48" s="21">
        <v>873087257</v>
      </c>
      <c r="V48" s="21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51"/>
      <c r="AZ48" s="52"/>
      <c r="BA48" s="52"/>
      <c r="BB48" s="52"/>
      <c r="BC48" s="52"/>
      <c r="BD48" s="52"/>
      <c r="BE48" s="53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</row>
    <row r="50" spans="1:65" hidden="1" x14ac:dyDescent="0.25">
      <c r="A50" t="s">
        <v>108</v>
      </c>
    </row>
    <row r="51" spans="1:65" hidden="1" x14ac:dyDescent="0.25">
      <c r="A51" t="s">
        <v>105</v>
      </c>
    </row>
    <row r="52" spans="1:65" hidden="1" x14ac:dyDescent="0.25">
      <c r="A52" s="148" t="s">
        <v>106</v>
      </c>
      <c r="B52" s="149"/>
      <c r="C52" s="149"/>
      <c r="D52" s="149"/>
      <c r="E52" s="149"/>
      <c r="F52" s="149"/>
      <c r="G52" s="149"/>
      <c r="H52" s="149"/>
      <c r="I52" s="34"/>
      <c r="J52" s="34"/>
      <c r="K52" s="41"/>
      <c r="L52" s="41"/>
      <c r="M52" s="64"/>
      <c r="N52" s="64"/>
      <c r="O52" s="64"/>
      <c r="P52" s="69"/>
      <c r="Q52" s="74"/>
      <c r="R52" s="74"/>
      <c r="S52" s="90"/>
      <c r="T52" s="90"/>
      <c r="U52" s="105"/>
      <c r="V52" s="105"/>
      <c r="W52" s="74"/>
      <c r="X52" s="90"/>
      <c r="Y52" s="90"/>
      <c r="Z52" s="90"/>
      <c r="AA52" s="90"/>
      <c r="AB52" s="90"/>
      <c r="AC52" s="98"/>
      <c r="AD52" s="90"/>
      <c r="AE52" s="90"/>
      <c r="AF52" s="69"/>
      <c r="AG52" s="74"/>
      <c r="AH52" s="74"/>
      <c r="AI52" s="74"/>
      <c r="AJ52" s="74"/>
      <c r="AK52" s="83"/>
      <c r="AL52" s="74"/>
      <c r="AM52" s="69"/>
      <c r="AN52" s="69"/>
      <c r="AO52" s="69"/>
      <c r="AP52" s="69"/>
      <c r="AQ52" s="69"/>
      <c r="AR52" s="69"/>
      <c r="AS52" s="64"/>
      <c r="AT52" s="64"/>
      <c r="AU52" s="64"/>
      <c r="AV52" s="64"/>
      <c r="AW52" s="64"/>
      <c r="AX52" s="64"/>
      <c r="AY52" s="41"/>
      <c r="AZ52" s="41"/>
      <c r="BA52" s="41"/>
      <c r="BB52" s="41"/>
      <c r="BC52" s="41"/>
      <c r="BD52" s="59"/>
      <c r="BE52" s="41"/>
      <c r="BF52" s="34"/>
      <c r="BG52" s="34"/>
      <c r="BH52" s="34"/>
      <c r="BI52" s="34"/>
      <c r="BJ52" s="34"/>
      <c r="BK52" s="34"/>
      <c r="BL52" s="34"/>
      <c r="BM52" s="34"/>
    </row>
    <row r="53" spans="1:65" hidden="1" x14ac:dyDescent="0.25">
      <c r="A53" s="149"/>
      <c r="B53" s="149"/>
      <c r="C53" s="149"/>
      <c r="D53" s="149"/>
      <c r="E53" s="149"/>
      <c r="F53" s="149"/>
      <c r="G53" s="149"/>
      <c r="H53" s="149"/>
      <c r="I53" s="34"/>
      <c r="J53" s="34"/>
      <c r="K53" s="41"/>
      <c r="L53" s="41"/>
      <c r="M53" s="64"/>
      <c r="N53" s="64"/>
      <c r="O53" s="64"/>
      <c r="P53" s="69"/>
      <c r="Q53" s="74"/>
      <c r="R53" s="74"/>
      <c r="S53" s="90"/>
      <c r="T53" s="90"/>
      <c r="U53" s="105"/>
      <c r="V53" s="105"/>
      <c r="W53" s="74"/>
      <c r="X53" s="90"/>
      <c r="Y53" s="90"/>
      <c r="Z53" s="90"/>
      <c r="AA53" s="90"/>
      <c r="AB53" s="90"/>
      <c r="AC53" s="98"/>
      <c r="AD53" s="90"/>
      <c r="AE53" s="90"/>
      <c r="AF53" s="69"/>
      <c r="AG53" s="74"/>
      <c r="AH53" s="74"/>
      <c r="AI53" s="74"/>
      <c r="AJ53" s="74"/>
      <c r="AK53" s="83"/>
      <c r="AL53" s="74"/>
      <c r="AM53" s="69"/>
      <c r="AN53" s="69"/>
      <c r="AO53" s="69"/>
      <c r="AP53" s="69"/>
      <c r="AQ53" s="69"/>
      <c r="AR53" s="69"/>
      <c r="AS53" s="64"/>
      <c r="AT53" s="64"/>
      <c r="AU53" s="64"/>
      <c r="AV53" s="64"/>
      <c r="AW53" s="64"/>
      <c r="AX53" s="64"/>
      <c r="AY53" s="41"/>
      <c r="AZ53" s="41"/>
      <c r="BA53" s="41"/>
      <c r="BB53" s="41"/>
      <c r="BC53" s="41"/>
      <c r="BD53" s="59"/>
      <c r="BE53" s="41"/>
      <c r="BF53" s="34"/>
      <c r="BG53" s="34"/>
      <c r="BH53" s="34"/>
      <c r="BI53" s="34"/>
      <c r="BJ53" s="34"/>
      <c r="BK53" s="34"/>
      <c r="BL53" s="34"/>
      <c r="BM53" s="34"/>
    </row>
    <row r="54" spans="1:65" hidden="1" x14ac:dyDescent="0.25">
      <c r="A54" s="24" t="s">
        <v>107</v>
      </c>
    </row>
    <row r="55" spans="1:65" hidden="1" x14ac:dyDescent="0.25">
      <c r="A55" s="24" t="s">
        <v>109</v>
      </c>
    </row>
    <row r="56" spans="1:65" hidden="1" x14ac:dyDescent="0.25"/>
    <row r="60" spans="1:65" hidden="1" x14ac:dyDescent="0.25">
      <c r="E60" t="s">
        <v>114</v>
      </c>
      <c r="G60" t="s">
        <v>113</v>
      </c>
    </row>
    <row r="61" spans="1:65" hidden="1" x14ac:dyDescent="0.25">
      <c r="E61" s="21">
        <v>615482444.62</v>
      </c>
      <c r="F61" s="21"/>
      <c r="G61" s="21">
        <v>615482444.62</v>
      </c>
    </row>
    <row r="62" spans="1:65" hidden="1" x14ac:dyDescent="0.25">
      <c r="E62" s="21">
        <v>614804287.29999995</v>
      </c>
      <c r="F62" s="21"/>
      <c r="G62" s="21">
        <v>601889858.20000005</v>
      </c>
    </row>
    <row r="63" spans="1:65" hidden="1" x14ac:dyDescent="0.25">
      <c r="E63" s="21">
        <f>+E61-E62</f>
        <v>678157.32000005245</v>
      </c>
      <c r="F63" s="21"/>
      <c r="G63" s="21">
        <f>+G61-G62</f>
        <v>13592586.419999957</v>
      </c>
    </row>
    <row r="64" spans="1:6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110" spans="13:13" x14ac:dyDescent="0.25">
      <c r="M110" s="76">
        <v>246875272.68000001</v>
      </c>
    </row>
  </sheetData>
  <mergeCells count="58">
    <mergeCell ref="C2:H2"/>
    <mergeCell ref="B3:H3"/>
    <mergeCell ref="I37:J37"/>
    <mergeCell ref="BN36:BT36"/>
    <mergeCell ref="BF36:BL36"/>
    <mergeCell ref="E37:F37"/>
    <mergeCell ref="G37:H37"/>
    <mergeCell ref="K37:L37"/>
    <mergeCell ref="AY36:BE36"/>
    <mergeCell ref="M37:N37"/>
    <mergeCell ref="AS36:AW36"/>
    <mergeCell ref="AM36:AQ36"/>
    <mergeCell ref="O37:P37"/>
    <mergeCell ref="Q37:R37"/>
    <mergeCell ref="AF36:AJ36"/>
    <mergeCell ref="X36:AB36"/>
    <mergeCell ref="S37:T37"/>
    <mergeCell ref="U37:V37"/>
    <mergeCell ref="A52:H53"/>
    <mergeCell ref="B37:D37"/>
    <mergeCell ref="B12:C12"/>
    <mergeCell ref="D12:H12"/>
    <mergeCell ref="C26:D26"/>
    <mergeCell ref="B13:C14"/>
    <mergeCell ref="B18:C18"/>
    <mergeCell ref="B19:C19"/>
    <mergeCell ref="B20:C20"/>
    <mergeCell ref="B21:C21"/>
    <mergeCell ref="D21:H21"/>
    <mergeCell ref="B22:C22"/>
    <mergeCell ref="D22:H22"/>
    <mergeCell ref="B23:C23"/>
    <mergeCell ref="B24:C24"/>
    <mergeCell ref="B25:H25"/>
    <mergeCell ref="B4:H4"/>
    <mergeCell ref="B6:H6"/>
    <mergeCell ref="B7:C7"/>
    <mergeCell ref="B8:C8"/>
    <mergeCell ref="D8:H8"/>
    <mergeCell ref="B9:C9"/>
    <mergeCell ref="F9:H9"/>
    <mergeCell ref="B10:C10"/>
    <mergeCell ref="D10:H10"/>
    <mergeCell ref="B11:C11"/>
    <mergeCell ref="B17:C17"/>
    <mergeCell ref="B16:C16"/>
    <mergeCell ref="B15:C15"/>
    <mergeCell ref="B27:H27"/>
    <mergeCell ref="C28:H28"/>
    <mergeCell ref="F29:H29"/>
    <mergeCell ref="F30:H30"/>
    <mergeCell ref="B35:H35"/>
    <mergeCell ref="B29:C29"/>
    <mergeCell ref="B30:C30"/>
    <mergeCell ref="B31:H31"/>
    <mergeCell ref="B32:B33"/>
    <mergeCell ref="C32:D32"/>
    <mergeCell ref="C33:D33"/>
  </mergeCells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60"/>
  <sheetViews>
    <sheetView workbookViewId="0">
      <selection sqref="A1:G34"/>
    </sheetView>
  </sheetViews>
  <sheetFormatPr baseColWidth="10" defaultRowHeight="15" x14ac:dyDescent="0.25"/>
  <cols>
    <col min="1" max="1" width="5.5703125" customWidth="1"/>
    <col min="2" max="2" width="15.1406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bestFit="1" customWidth="1"/>
    <col min="16" max="16" width="12.85546875" bestFit="1" customWidth="1"/>
    <col min="18" max="18" width="12.85546875" bestFit="1" customWidth="1"/>
    <col min="20" max="20" width="13" bestFit="1" customWidth="1"/>
  </cols>
  <sheetData>
    <row r="1" spans="2:8" ht="18.75" x14ac:dyDescent="0.3">
      <c r="B1" s="128" t="s">
        <v>118</v>
      </c>
      <c r="C1" s="128"/>
      <c r="D1" s="128"/>
      <c r="E1" s="128"/>
      <c r="F1" s="128"/>
      <c r="G1" s="128"/>
      <c r="H1" s="109"/>
    </row>
    <row r="2" spans="2:8" x14ac:dyDescent="0.25">
      <c r="C2" s="112"/>
      <c r="D2" s="112"/>
      <c r="E2" s="112"/>
      <c r="F2" s="112"/>
      <c r="G2" s="112"/>
      <c r="H2" s="112"/>
    </row>
    <row r="3" spans="2:8" x14ac:dyDescent="0.25">
      <c r="B3" s="130" t="s">
        <v>0</v>
      </c>
      <c r="C3" s="130"/>
      <c r="D3" s="130"/>
      <c r="E3" s="130"/>
      <c r="F3" s="130"/>
      <c r="G3" s="130"/>
      <c r="H3" s="110"/>
    </row>
    <row r="4" spans="2:8" x14ac:dyDescent="0.25">
      <c r="B4" s="124" t="s">
        <v>1</v>
      </c>
      <c r="C4" s="124"/>
      <c r="D4" s="124"/>
      <c r="E4" s="124"/>
      <c r="F4" s="124"/>
      <c r="G4" s="124"/>
      <c r="H4" s="111"/>
    </row>
    <row r="5" spans="2:8" x14ac:dyDescent="0.25">
      <c r="C5" s="108"/>
      <c r="D5" s="108"/>
      <c r="E5" s="108"/>
      <c r="F5" s="108"/>
      <c r="G5" s="108"/>
      <c r="H5" s="108"/>
    </row>
    <row r="6" spans="2:8" x14ac:dyDescent="0.25">
      <c r="B6" s="124" t="s">
        <v>119</v>
      </c>
      <c r="C6" s="124"/>
      <c r="D6" s="124"/>
      <c r="E6" s="124"/>
      <c r="F6" s="124"/>
      <c r="G6" s="124"/>
      <c r="H6" s="111"/>
    </row>
    <row r="7" spans="2:8" ht="15.75" thickBot="1" x14ac:dyDescent="0.3">
      <c r="B7" s="1"/>
      <c r="C7" s="1"/>
      <c r="D7" s="1"/>
      <c r="E7" s="1"/>
      <c r="F7" s="1"/>
      <c r="G7" s="1"/>
    </row>
    <row r="8" spans="2:8" ht="15.75" thickBot="1" x14ac:dyDescent="0.3">
      <c r="B8" s="2" t="s">
        <v>2</v>
      </c>
      <c r="C8" s="125" t="s">
        <v>78</v>
      </c>
      <c r="D8" s="126"/>
      <c r="E8" s="126"/>
      <c r="F8" s="126"/>
      <c r="G8" s="127"/>
    </row>
    <row r="9" spans="2:8" ht="25.5" customHeight="1" thickBot="1" x14ac:dyDescent="0.3">
      <c r="B9" s="3" t="s">
        <v>3</v>
      </c>
      <c r="C9" s="4" t="s">
        <v>4</v>
      </c>
      <c r="D9" s="5" t="s">
        <v>5</v>
      </c>
      <c r="E9" s="113" t="s">
        <v>64</v>
      </c>
      <c r="F9" s="114"/>
      <c r="G9" s="115"/>
    </row>
    <row r="10" spans="2:8" ht="22.5" customHeight="1" thickBot="1" x14ac:dyDescent="0.3">
      <c r="B10" s="3" t="s">
        <v>6</v>
      </c>
      <c r="C10" s="113" t="s">
        <v>100</v>
      </c>
      <c r="D10" s="114"/>
      <c r="E10" s="114"/>
      <c r="F10" s="114"/>
      <c r="G10" s="115"/>
    </row>
    <row r="11" spans="2:8" ht="15.75" thickBot="1" x14ac:dyDescent="0.3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79</v>
      </c>
    </row>
    <row r="12" spans="2:8" ht="25.5" customHeight="1" thickBot="1" x14ac:dyDescent="0.3">
      <c r="B12" s="3" t="s">
        <v>13</v>
      </c>
      <c r="C12" s="113" t="s">
        <v>80</v>
      </c>
      <c r="D12" s="114"/>
      <c r="E12" s="114"/>
      <c r="F12" s="114"/>
      <c r="G12" s="115"/>
    </row>
    <row r="13" spans="2:8" ht="15.75" thickBot="1" x14ac:dyDescent="0.3">
      <c r="B13" s="13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8" ht="15.75" thickBot="1" x14ac:dyDescent="0.3">
      <c r="B14" s="132"/>
      <c r="C14" s="7">
        <v>21</v>
      </c>
      <c r="D14" s="7">
        <v>42</v>
      </c>
      <c r="E14" s="7">
        <v>63</v>
      </c>
      <c r="F14" s="7">
        <v>83</v>
      </c>
      <c r="G14" s="7">
        <v>83</v>
      </c>
    </row>
    <row r="15" spans="2:8" ht="15.75" thickBot="1" x14ac:dyDescent="0.3">
      <c r="B15" s="3" t="s">
        <v>110</v>
      </c>
      <c r="C15" s="7">
        <v>19</v>
      </c>
      <c r="D15" s="7">
        <v>41</v>
      </c>
      <c r="E15" s="7">
        <v>60</v>
      </c>
      <c r="F15" s="7">
        <v>72</v>
      </c>
      <c r="G15" s="7">
        <v>72</v>
      </c>
    </row>
    <row r="16" spans="2:8" ht="15.75" thickBot="1" x14ac:dyDescent="0.3">
      <c r="B16" s="3" t="s">
        <v>104</v>
      </c>
      <c r="C16" s="6">
        <v>20</v>
      </c>
      <c r="D16" s="7">
        <v>38</v>
      </c>
      <c r="E16" s="7">
        <v>53</v>
      </c>
      <c r="F16" s="7">
        <v>78</v>
      </c>
      <c r="G16" s="7">
        <v>78</v>
      </c>
    </row>
    <row r="17" spans="2:7" ht="15.75" thickBot="1" x14ac:dyDescent="0.3">
      <c r="B17" s="3" t="s">
        <v>103</v>
      </c>
      <c r="C17" s="7">
        <v>20</v>
      </c>
      <c r="D17" s="7">
        <v>39</v>
      </c>
      <c r="E17" s="7">
        <v>56</v>
      </c>
      <c r="F17" s="7">
        <v>85</v>
      </c>
      <c r="G17" s="7">
        <v>85</v>
      </c>
    </row>
    <row r="18" spans="2:7" ht="15.75" thickBot="1" x14ac:dyDescent="0.3">
      <c r="B18" s="3" t="s">
        <v>20</v>
      </c>
      <c r="C18" s="6">
        <v>21</v>
      </c>
      <c r="D18" s="7">
        <v>42</v>
      </c>
      <c r="E18" s="7">
        <v>63</v>
      </c>
      <c r="F18" s="7">
        <v>83</v>
      </c>
      <c r="G18" s="7">
        <v>83</v>
      </c>
    </row>
    <row r="19" spans="2:7" ht="15.75" thickBot="1" x14ac:dyDescent="0.3">
      <c r="B19" s="3" t="s">
        <v>21</v>
      </c>
      <c r="C19" s="6">
        <v>23</v>
      </c>
      <c r="D19" s="7">
        <v>48</v>
      </c>
      <c r="E19" s="7">
        <v>71</v>
      </c>
      <c r="F19" s="7">
        <v>96</v>
      </c>
      <c r="G19" s="7">
        <v>96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121" t="s">
        <v>29</v>
      </c>
      <c r="D21" s="122"/>
      <c r="E21" s="122"/>
      <c r="F21" s="122"/>
      <c r="G21" s="123"/>
    </row>
    <row r="22" spans="2:7" ht="26.25" thickBot="1" x14ac:dyDescent="0.3">
      <c r="B22" s="9" t="s">
        <v>30</v>
      </c>
      <c r="C22" s="113" t="s">
        <v>81</v>
      </c>
      <c r="D22" s="114"/>
      <c r="E22" s="114"/>
      <c r="F22" s="114"/>
      <c r="G22" s="115"/>
    </row>
    <row r="23" spans="2:7" ht="26.25" thickBot="1" x14ac:dyDescent="0.3">
      <c r="B23" s="9" t="s">
        <v>31</v>
      </c>
      <c r="C23" s="11" t="s">
        <v>82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76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 ht="15.75" thickBot="1" x14ac:dyDescent="0.3">
      <c r="B25" s="116" t="s">
        <v>34</v>
      </c>
      <c r="C25" s="117"/>
      <c r="D25" s="117"/>
      <c r="E25" s="117"/>
      <c r="F25" s="117"/>
      <c r="G25" s="118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116" t="s">
        <v>39</v>
      </c>
      <c r="C27" s="117"/>
      <c r="D27" s="117"/>
      <c r="E27" s="117"/>
      <c r="F27" s="117"/>
      <c r="G27" s="118"/>
    </row>
    <row r="28" spans="2:7" ht="15.75" thickBot="1" x14ac:dyDescent="0.3">
      <c r="B28" s="9" t="s">
        <v>40</v>
      </c>
      <c r="C28" s="113" t="s">
        <v>77</v>
      </c>
      <c r="D28" s="114"/>
      <c r="E28" s="114"/>
      <c r="F28" s="114"/>
      <c r="G28" s="11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113" t="s">
        <v>54</v>
      </c>
      <c r="F29" s="114"/>
      <c r="G29" s="11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113" t="s">
        <v>54</v>
      </c>
      <c r="F30" s="114"/>
      <c r="G30" s="115"/>
    </row>
    <row r="31" spans="2:7" ht="15.75" thickBot="1" x14ac:dyDescent="0.3">
      <c r="B31" s="116" t="s">
        <v>117</v>
      </c>
      <c r="C31" s="117"/>
      <c r="D31" s="117"/>
      <c r="E31" s="117"/>
      <c r="F31" s="117"/>
      <c r="G31" s="118"/>
    </row>
    <row r="32" spans="2:7" ht="15.75" thickBot="1" x14ac:dyDescent="0.3">
      <c r="B32" s="119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21" ht="15.75" thickBot="1" x14ac:dyDescent="0.3">
      <c r="B33" s="120"/>
      <c r="C33" s="6">
        <v>17</v>
      </c>
      <c r="D33" s="7"/>
      <c r="E33" s="7"/>
      <c r="F33" s="7"/>
      <c r="G33" s="7"/>
    </row>
    <row r="34" spans="1:21" x14ac:dyDescent="0.25">
      <c r="B34" s="78" t="s">
        <v>116</v>
      </c>
      <c r="C34" s="79"/>
      <c r="D34" s="18"/>
      <c r="E34" s="18"/>
      <c r="F34" s="18"/>
      <c r="G34" s="18"/>
    </row>
    <row r="35" spans="1:21" x14ac:dyDescent="0.25">
      <c r="B35" s="134" t="s">
        <v>90</v>
      </c>
      <c r="C35" s="134"/>
      <c r="D35" s="134"/>
      <c r="E35" s="134"/>
      <c r="F35" s="134"/>
      <c r="G35" s="134"/>
    </row>
    <row r="36" spans="1:21" ht="15" customHeight="1" x14ac:dyDescent="0.25">
      <c r="B36" s="134"/>
      <c r="C36" s="134"/>
      <c r="D36" s="134"/>
      <c r="E36" s="134"/>
      <c r="F36" s="134"/>
      <c r="G36" s="134"/>
      <c r="H36" s="36"/>
    </row>
    <row r="37" spans="1:21" ht="15.75" thickBot="1" x14ac:dyDescent="0.3">
      <c r="A37" s="8" t="s">
        <v>15</v>
      </c>
      <c r="B37" s="133">
        <v>2017</v>
      </c>
      <c r="C37" s="133"/>
      <c r="D37" s="133">
        <v>2018</v>
      </c>
      <c r="E37" s="133"/>
      <c r="F37">
        <v>2019</v>
      </c>
      <c r="H37">
        <v>2020</v>
      </c>
      <c r="J37">
        <v>2021</v>
      </c>
      <c r="L37">
        <v>2022</v>
      </c>
      <c r="N37">
        <v>2023</v>
      </c>
      <c r="P37">
        <v>2024</v>
      </c>
      <c r="R37">
        <v>2025</v>
      </c>
      <c r="T37">
        <v>2026</v>
      </c>
    </row>
    <row r="38" spans="1:21" x14ac:dyDescent="0.25">
      <c r="A38" s="17" t="s">
        <v>91</v>
      </c>
      <c r="B38" s="21">
        <v>103662300.34</v>
      </c>
      <c r="D38" s="21">
        <v>94851803.010000005</v>
      </c>
      <c r="F38" s="21">
        <v>98671615.150000006</v>
      </c>
      <c r="H38" s="21">
        <v>170386929.38999999</v>
      </c>
      <c r="J38" s="21">
        <v>101029918.45</v>
      </c>
      <c r="L38" s="21">
        <v>94475900.890000001</v>
      </c>
      <c r="N38" s="21">
        <v>105393774.81999999</v>
      </c>
      <c r="P38" s="21">
        <v>120172192.52</v>
      </c>
      <c r="R38" s="21">
        <v>119597927.38</v>
      </c>
      <c r="T38" s="47">
        <v>127006112.36</v>
      </c>
    </row>
    <row r="39" spans="1:21" x14ac:dyDescent="0.25">
      <c r="A39" s="17" t="s">
        <v>92</v>
      </c>
      <c r="B39" s="21">
        <v>5637222.0300000003</v>
      </c>
      <c r="D39" s="21">
        <v>3194205.43</v>
      </c>
      <c r="F39" s="21">
        <v>4229025.7300000004</v>
      </c>
      <c r="H39" s="21">
        <v>2270797.13</v>
      </c>
      <c r="J39" s="21">
        <v>3091095.12</v>
      </c>
      <c r="L39" s="21">
        <v>4242389.8499999996</v>
      </c>
      <c r="N39" s="21">
        <v>7949654.3499999996</v>
      </c>
      <c r="P39" s="21">
        <v>7894845.4500000002</v>
      </c>
      <c r="R39" s="21">
        <v>6712350.2199999997</v>
      </c>
      <c r="T39" s="47">
        <v>5230034.3099999996</v>
      </c>
    </row>
    <row r="40" spans="1:21" x14ac:dyDescent="0.25">
      <c r="A40" s="17" t="s">
        <v>93</v>
      </c>
      <c r="B40" s="21">
        <v>5252391.71</v>
      </c>
      <c r="D40" s="21">
        <v>19932190.829999998</v>
      </c>
      <c r="F40" s="21">
        <v>7325001.7300000004</v>
      </c>
      <c r="H40" s="21">
        <v>6797026.9800000004</v>
      </c>
      <c r="J40" s="21">
        <v>3410727.76</v>
      </c>
      <c r="L40" s="21">
        <v>9044729.8399999999</v>
      </c>
      <c r="N40" s="21">
        <v>6398136.3300000001</v>
      </c>
      <c r="P40" s="21">
        <v>6601157.0999999996</v>
      </c>
      <c r="R40" s="21">
        <v>7401880.4400000004</v>
      </c>
      <c r="T40" s="47">
        <v>8171340.1799999997</v>
      </c>
    </row>
    <row r="41" spans="1:21" ht="15.75" thickBot="1" x14ac:dyDescent="0.3">
      <c r="A41" s="17" t="s">
        <v>94</v>
      </c>
      <c r="B41" s="23">
        <f>SUM(B38:B40)</f>
        <v>114551914.08</v>
      </c>
      <c r="C41" s="13">
        <f>+B41/B42</f>
        <v>0.20116732291133435</v>
      </c>
      <c r="D41" s="23">
        <f>SUM(D38:D40)</f>
        <v>117978199.27000001</v>
      </c>
      <c r="E41" s="13">
        <f>+D41/D42</f>
        <v>0.19864729209974027</v>
      </c>
      <c r="F41" s="23">
        <f>SUM(F38:F40)</f>
        <v>110225642.61000001</v>
      </c>
      <c r="G41" s="13">
        <f>+F41/F42</f>
        <v>0.18729690296448803</v>
      </c>
      <c r="H41" s="23">
        <f>SUM(H38:H40)</f>
        <v>179454753.49999997</v>
      </c>
      <c r="I41" s="13">
        <f>+H41/H42</f>
        <v>0.34131404189242698</v>
      </c>
      <c r="J41" s="23">
        <f>SUM(J38:J40)</f>
        <v>107531741.33000001</v>
      </c>
      <c r="K41" s="55">
        <f>+J41/J42</f>
        <v>0.19363444609393732</v>
      </c>
      <c r="L41" s="23">
        <f>SUM(L38:L40)</f>
        <v>107763020.58</v>
      </c>
      <c r="M41" s="55">
        <f>+L41/L42</f>
        <v>0.18997256851777167</v>
      </c>
      <c r="N41" s="23">
        <f>SUM(N38:N40)</f>
        <v>119741565.49999999</v>
      </c>
      <c r="O41" s="55">
        <f>+N41/N42</f>
        <v>0.13952521495226233</v>
      </c>
      <c r="P41" s="23">
        <f>SUM(P38:P40)</f>
        <v>134668195.06999999</v>
      </c>
      <c r="Q41" s="55">
        <f>+P41/P42</f>
        <v>0.1495240539894582</v>
      </c>
      <c r="R41" s="23">
        <f>SUM(R38:R40)</f>
        <v>133712158.03999999</v>
      </c>
      <c r="S41" s="27">
        <f>+R41/R42</f>
        <v>0.16616639669463257</v>
      </c>
      <c r="T41" s="23">
        <f>SUM(T38:T40)</f>
        <v>140407486.84999999</v>
      </c>
      <c r="U41" s="27">
        <f>+T41/T42</f>
        <v>0.16667413557864266</v>
      </c>
    </row>
    <row r="42" spans="1:21" ht="15.75" thickBot="1" x14ac:dyDescent="0.3">
      <c r="A42" s="22" t="s">
        <v>95</v>
      </c>
      <c r="B42" s="15">
        <v>569435992</v>
      </c>
      <c r="D42" s="15">
        <v>593907916</v>
      </c>
      <c r="F42" s="15">
        <v>588507556</v>
      </c>
      <c r="H42" s="15">
        <v>525776063.89999998</v>
      </c>
      <c r="J42" s="15">
        <v>555333740.97000003</v>
      </c>
      <c r="L42" s="15">
        <v>567255690.75999999</v>
      </c>
      <c r="N42" s="15">
        <v>858207353.71000004</v>
      </c>
      <c r="P42" s="15">
        <v>900645691.96000004</v>
      </c>
      <c r="R42" s="15">
        <v>804688316.64999998</v>
      </c>
      <c r="T42" s="15">
        <v>842407169.90999997</v>
      </c>
    </row>
    <row r="43" spans="1:21" ht="15.75" thickBot="1" x14ac:dyDescent="0.3">
      <c r="A43" s="8" t="s">
        <v>16</v>
      </c>
    </row>
    <row r="44" spans="1:21" x14ac:dyDescent="0.25">
      <c r="A44" s="17" t="s">
        <v>91</v>
      </c>
      <c r="B44" s="21">
        <v>204823202.78</v>
      </c>
      <c r="D44" s="21">
        <v>193230433.59</v>
      </c>
      <c r="F44" s="21">
        <v>192057099.00999999</v>
      </c>
      <c r="H44" s="21">
        <v>259980153.12</v>
      </c>
      <c r="J44" s="21">
        <v>189119098.19</v>
      </c>
      <c r="L44" s="21">
        <v>199015537.97</v>
      </c>
      <c r="N44" s="21">
        <v>218665471.16999999</v>
      </c>
      <c r="P44" s="21">
        <v>246875272.68000001</v>
      </c>
      <c r="R44" s="21">
        <v>247507015.58000001</v>
      </c>
    </row>
    <row r="45" spans="1:21" x14ac:dyDescent="0.25">
      <c r="A45" s="17" t="s">
        <v>92</v>
      </c>
      <c r="B45" s="21">
        <v>7229254.29</v>
      </c>
      <c r="D45" s="21">
        <v>9425969.9000000004</v>
      </c>
      <c r="F45" s="21">
        <v>8587064.8599999994</v>
      </c>
      <c r="H45" s="21">
        <v>2966212.34</v>
      </c>
      <c r="J45" s="21">
        <v>6331635.96</v>
      </c>
      <c r="L45" s="21">
        <v>7939091.4900000002</v>
      </c>
      <c r="N45" s="21">
        <v>18320066.59</v>
      </c>
      <c r="P45" s="21">
        <v>12202108.74</v>
      </c>
      <c r="R45" s="21">
        <v>11926205.41</v>
      </c>
    </row>
    <row r="46" spans="1:21" x14ac:dyDescent="0.25">
      <c r="A46" s="17" t="s">
        <v>93</v>
      </c>
      <c r="B46" s="21">
        <v>10636823.24</v>
      </c>
      <c r="D46" s="21">
        <v>24996711.41</v>
      </c>
      <c r="F46" s="21">
        <v>13390168.77</v>
      </c>
      <c r="H46" s="21">
        <v>11637367.439999999</v>
      </c>
      <c r="J46" s="21">
        <v>8974400.3399999999</v>
      </c>
      <c r="L46" s="21">
        <v>47959360.780000001</v>
      </c>
      <c r="N46" s="21">
        <v>15281970.810000001</v>
      </c>
      <c r="P46" s="21">
        <v>17142459.739999998</v>
      </c>
      <c r="R46" s="21">
        <v>15479262.359999999</v>
      </c>
    </row>
    <row r="47" spans="1:21" ht="15.75" thickBot="1" x14ac:dyDescent="0.3">
      <c r="A47" s="17" t="s">
        <v>94</v>
      </c>
      <c r="B47" s="23">
        <f>SUM(B44:B46)</f>
        <v>222689280.31</v>
      </c>
      <c r="C47" s="13">
        <f>+B47/B48</f>
        <v>0.39106990678242903</v>
      </c>
      <c r="D47" s="23">
        <f>SUM(D44:D46)</f>
        <v>227653114.90000001</v>
      </c>
      <c r="E47" s="13">
        <f>+D47/D48</f>
        <v>0.36987751135705171</v>
      </c>
      <c r="F47" s="23">
        <f>SUM(F44:F46)</f>
        <v>214034332.64000002</v>
      </c>
      <c r="G47" s="13">
        <f>+F47/F48</f>
        <v>0.41331053955338681</v>
      </c>
      <c r="H47" s="23">
        <f>SUM(H44:H46)</f>
        <v>274583732.90000004</v>
      </c>
      <c r="I47" s="13">
        <f>+H47/H48</f>
        <v>0.52056377544273291</v>
      </c>
      <c r="J47" s="23">
        <f>SUM(J44:J46)</f>
        <v>204425134.49000001</v>
      </c>
      <c r="K47" s="13">
        <f>+J47/J48</f>
        <v>0.34476442803095142</v>
      </c>
      <c r="L47" s="23">
        <f>SUM(L44:L46)</f>
        <v>254913990.24000001</v>
      </c>
      <c r="M47" s="13">
        <f>+L47/L48</f>
        <v>0.40878037464892786</v>
      </c>
      <c r="N47" s="23">
        <f>SUM(N44:N46)</f>
        <v>252267508.56999999</v>
      </c>
      <c r="O47" s="55">
        <f>+N47/N48</f>
        <v>0.29340471303210164</v>
      </c>
      <c r="P47" s="23">
        <f>SUM(P44:P46)</f>
        <v>276219841.16000003</v>
      </c>
      <c r="Q47" s="55">
        <f>+P47/P48</f>
        <v>0.30668048217726668</v>
      </c>
      <c r="R47" s="23">
        <f>SUM(R44:R46)</f>
        <v>274912483.35000002</v>
      </c>
      <c r="S47" s="27">
        <f>+R47/R48</f>
        <v>0.34159718504471714</v>
      </c>
    </row>
    <row r="48" spans="1:21" ht="15.75" thickBot="1" x14ac:dyDescent="0.3">
      <c r="A48" s="22" t="s">
        <v>95</v>
      </c>
      <c r="B48" s="15">
        <v>569435992</v>
      </c>
      <c r="D48" s="15">
        <v>615482444.62</v>
      </c>
      <c r="F48" s="15">
        <v>517853556</v>
      </c>
      <c r="H48" s="15">
        <v>527473761.81999999</v>
      </c>
      <c r="J48" s="15">
        <v>592941492.41999996</v>
      </c>
      <c r="L48" s="15">
        <v>623596449.46000004</v>
      </c>
      <c r="N48" s="15">
        <v>859793648.03999996</v>
      </c>
      <c r="P48" s="15">
        <v>900676297.36000001</v>
      </c>
      <c r="R48" s="15">
        <v>804785564.36000001</v>
      </c>
    </row>
    <row r="49" spans="1:19" ht="15.75" thickBot="1" x14ac:dyDescent="0.3">
      <c r="A49" s="8" t="s">
        <v>17</v>
      </c>
    </row>
    <row r="50" spans="1:19" ht="15.75" thickBot="1" x14ac:dyDescent="0.3">
      <c r="A50" s="17" t="s">
        <v>91</v>
      </c>
      <c r="B50" s="21">
        <v>291076257.98000002</v>
      </c>
      <c r="D50" s="21">
        <v>285709361.10000002</v>
      </c>
      <c r="F50" s="21">
        <v>281946505.63999999</v>
      </c>
      <c r="H50" s="21">
        <v>351554349.47000003</v>
      </c>
      <c r="J50" s="21">
        <v>281978499.27999997</v>
      </c>
      <c r="L50" s="21">
        <v>308873783.92000002</v>
      </c>
      <c r="N50" s="21">
        <v>332336652.35000002</v>
      </c>
      <c r="P50" s="21">
        <v>366999057.06999999</v>
      </c>
      <c r="R50" s="21">
        <v>377900038.41000003</v>
      </c>
      <c r="S50" s="25"/>
    </row>
    <row r="51" spans="1:19" x14ac:dyDescent="0.25">
      <c r="A51" s="17" t="s">
        <v>92</v>
      </c>
      <c r="B51" s="21">
        <v>10565957.68</v>
      </c>
      <c r="D51" s="21">
        <v>11656596.33</v>
      </c>
      <c r="F51" s="21">
        <v>10921702.880000001</v>
      </c>
      <c r="H51" s="21">
        <v>5288531.88</v>
      </c>
      <c r="J51" s="21">
        <v>11299513.789999999</v>
      </c>
      <c r="L51" s="21">
        <v>12904434.17</v>
      </c>
      <c r="N51" s="21">
        <v>21948585.02</v>
      </c>
      <c r="P51" s="21">
        <v>21728755.539999999</v>
      </c>
      <c r="R51" s="21">
        <v>15149096.16</v>
      </c>
    </row>
    <row r="52" spans="1:19" x14ac:dyDescent="0.25">
      <c r="A52" s="17" t="s">
        <v>93</v>
      </c>
      <c r="B52" s="21">
        <v>21092711.359999999</v>
      </c>
      <c r="D52" s="21">
        <v>30203335.760000002</v>
      </c>
      <c r="F52" s="21">
        <v>19572846.010000002</v>
      </c>
      <c r="H52" s="21">
        <v>16201041.6</v>
      </c>
      <c r="J52" s="21">
        <v>17358187.48</v>
      </c>
      <c r="L52" s="21">
        <v>55253043.149999999</v>
      </c>
      <c r="N52" s="21">
        <v>23304755.969999999</v>
      </c>
      <c r="P52" s="21">
        <v>26335422.719999999</v>
      </c>
      <c r="R52" s="21">
        <v>22247311.77</v>
      </c>
    </row>
    <row r="53" spans="1:19" ht="15.75" thickBot="1" x14ac:dyDescent="0.3">
      <c r="A53" s="17" t="s">
        <v>94</v>
      </c>
      <c r="B53" s="23">
        <f>SUM(B50:B52)</f>
        <v>322734927.02000004</v>
      </c>
      <c r="C53" s="13">
        <f>+B53/B54</f>
        <v>0.56366218777384969</v>
      </c>
      <c r="D53" s="23">
        <f>SUM(D50:D52)</f>
        <v>327569293.19</v>
      </c>
      <c r="E53" s="13">
        <f>+D53/D54</f>
        <v>0.53221549380216993</v>
      </c>
      <c r="F53" s="23">
        <f>SUM(F50:F52)</f>
        <v>312441054.52999997</v>
      </c>
      <c r="G53" s="13">
        <f>+F53/F54</f>
        <v>0.60021856644425775</v>
      </c>
      <c r="H53" s="23">
        <f>SUM(H50:H52)</f>
        <v>373043922.95000005</v>
      </c>
      <c r="I53" s="13">
        <f>+H53/H54</f>
        <v>0.68172201421645851</v>
      </c>
      <c r="J53" s="23">
        <f>SUM(J50:J52)</f>
        <v>310636200.55000001</v>
      </c>
      <c r="K53" s="13">
        <f>+J53/J54</f>
        <v>0.51323807466519678</v>
      </c>
      <c r="L53" s="23">
        <f>SUM(L50:L52)</f>
        <v>377031261.24000001</v>
      </c>
      <c r="M53" s="13">
        <f>+L53/L54</f>
        <v>0.54031354619405003</v>
      </c>
      <c r="N53" s="23">
        <f>SUM(N50:N52)</f>
        <v>377589993.34000003</v>
      </c>
      <c r="O53" s="55">
        <f>+N53/N54</f>
        <v>0.4008579558127976</v>
      </c>
      <c r="P53" s="23">
        <f>SUM(P50:P52)</f>
        <v>415063235.33000004</v>
      </c>
      <c r="Q53" s="55">
        <f>+P53/P54</f>
        <v>0.43523640818268772</v>
      </c>
      <c r="R53" s="23">
        <f>SUM(R50:R52)</f>
        <v>415296446.34000003</v>
      </c>
      <c r="S53" s="27">
        <f>+R53/R54</f>
        <v>0.47581038761766525</v>
      </c>
    </row>
    <row r="54" spans="1:19" ht="15.75" thickBot="1" x14ac:dyDescent="0.3">
      <c r="A54" s="22" t="s">
        <v>95</v>
      </c>
      <c r="B54" s="15">
        <v>572567992</v>
      </c>
      <c r="D54" s="15">
        <v>615482444.62</v>
      </c>
      <c r="F54" s="15">
        <v>520545467.93000001</v>
      </c>
      <c r="H54" s="15">
        <v>547208268.42999995</v>
      </c>
      <c r="J54" s="15">
        <v>605247770.74000001</v>
      </c>
      <c r="L54" s="15">
        <v>697800867.47000003</v>
      </c>
      <c r="N54" s="15">
        <v>941954594.79999995</v>
      </c>
      <c r="P54" s="15">
        <v>953650079.64999998</v>
      </c>
      <c r="R54" s="15">
        <v>872819209.38999999</v>
      </c>
    </row>
    <row r="55" spans="1:19" ht="15.75" thickBot="1" x14ac:dyDescent="0.3">
      <c r="A55" s="8" t="s">
        <v>17</v>
      </c>
    </row>
    <row r="56" spans="1:19" ht="15.75" thickBot="1" x14ac:dyDescent="0.3">
      <c r="A56" s="17" t="s">
        <v>91</v>
      </c>
      <c r="B56" s="42">
        <v>435444945.99000001</v>
      </c>
      <c r="D56" s="21">
        <v>439024664.60000002</v>
      </c>
      <c r="F56" s="21">
        <v>368901807.02999997</v>
      </c>
      <c r="H56" s="21">
        <v>436197567.41000003</v>
      </c>
      <c r="J56" s="21">
        <v>484139840.63</v>
      </c>
      <c r="L56" s="21">
        <v>509467644.5</v>
      </c>
      <c r="N56" s="21">
        <v>559717496.5</v>
      </c>
      <c r="P56" s="21">
        <v>603265327.57000005</v>
      </c>
      <c r="R56" s="21">
        <v>566602279</v>
      </c>
      <c r="S56" s="25"/>
    </row>
    <row r="57" spans="1:19" x14ac:dyDescent="0.25">
      <c r="A57" s="17" t="s">
        <v>92</v>
      </c>
      <c r="B57" s="42">
        <v>12966690.07</v>
      </c>
      <c r="D57" s="21">
        <v>14871591.84</v>
      </c>
      <c r="F57" s="21">
        <v>12663121.52</v>
      </c>
      <c r="H57" s="21">
        <v>6844328.6100000003</v>
      </c>
      <c r="J57" s="21">
        <v>16588336.609999999</v>
      </c>
      <c r="L57" s="21">
        <v>20845603.77</v>
      </c>
      <c r="N57" s="21">
        <v>30221150.559999999</v>
      </c>
      <c r="P57" s="21">
        <v>25585831.34</v>
      </c>
      <c r="R57" s="21">
        <v>18488375</v>
      </c>
    </row>
    <row r="58" spans="1:19" x14ac:dyDescent="0.25">
      <c r="A58" s="17" t="s">
        <v>93</v>
      </c>
      <c r="B58" s="42">
        <v>38216626.270000003</v>
      </c>
      <c r="D58" s="21">
        <v>35554539.039999999</v>
      </c>
      <c r="F58" s="21">
        <v>23699742.25</v>
      </c>
      <c r="H58" s="21">
        <v>20905515.629999999</v>
      </c>
      <c r="J58" s="21">
        <v>46101450.960000001</v>
      </c>
      <c r="L58" s="21">
        <v>67120311.709999993</v>
      </c>
      <c r="N58" s="21">
        <v>34255831.030000001</v>
      </c>
      <c r="P58" s="21">
        <v>37499773.990000002</v>
      </c>
      <c r="R58" s="21">
        <v>31178384</v>
      </c>
    </row>
    <row r="59" spans="1:19" ht="15.75" thickBot="1" x14ac:dyDescent="0.3">
      <c r="A59" s="17" t="s">
        <v>94</v>
      </c>
      <c r="B59" s="23">
        <f>SUM(B56:B58)</f>
        <v>486628262.32999998</v>
      </c>
      <c r="C59" s="13">
        <f>+B59/B60</f>
        <v>0.84809483087928195</v>
      </c>
      <c r="D59" s="23">
        <f>SUM(D56:D58)</f>
        <v>489450795.48000002</v>
      </c>
      <c r="E59" s="13">
        <f>+D59/D60</f>
        <v>0.77972949333644881</v>
      </c>
      <c r="F59" s="23">
        <f>SUM(F56:F58)</f>
        <v>405264670.79999995</v>
      </c>
      <c r="G59" s="13">
        <f>+F59/F60</f>
        <v>0.72213768065916129</v>
      </c>
      <c r="H59" s="23">
        <f>SUM(H56:H58)</f>
        <v>463947411.65000004</v>
      </c>
      <c r="I59" s="13">
        <f>+H59/H60</f>
        <v>0.80085177534088892</v>
      </c>
      <c r="J59" s="23">
        <f>SUM(J56:J58)</f>
        <v>546829628.20000005</v>
      </c>
      <c r="K59" s="13">
        <f>+J59/J60</f>
        <v>0.77199280320671382</v>
      </c>
      <c r="L59" s="23">
        <f>SUM(L56:L58)</f>
        <v>597433559.98000002</v>
      </c>
      <c r="M59" s="13">
        <f>+L59/L60</f>
        <v>0.70012242001341207</v>
      </c>
      <c r="N59" s="23">
        <f>SUM(N56:N58)</f>
        <v>624194478.08999991</v>
      </c>
      <c r="O59" s="55">
        <f>+N59/N60</f>
        <v>0.65911695037975548</v>
      </c>
      <c r="P59" s="23">
        <f>SUM(P56:P58)</f>
        <v>666350932.9000001</v>
      </c>
      <c r="Q59" s="55">
        <f>+P59/P60</f>
        <v>0.70011398375224121</v>
      </c>
      <c r="R59" s="23">
        <f>SUM(R56:R58)</f>
        <v>616269038</v>
      </c>
      <c r="S59" s="27">
        <f>+R59/R60</f>
        <v>0.70585045544880742</v>
      </c>
    </row>
    <row r="60" spans="1:19" ht="15.75" thickBot="1" x14ac:dyDescent="0.3">
      <c r="A60" s="22" t="s">
        <v>95</v>
      </c>
      <c r="B60" s="15">
        <v>573789916.65999997</v>
      </c>
      <c r="D60" s="15">
        <v>627718714.84000003</v>
      </c>
      <c r="F60" s="15">
        <v>561201390.88999999</v>
      </c>
      <c r="H60" s="15">
        <v>579317454.15999997</v>
      </c>
      <c r="J60" s="15">
        <v>708335137.23000002</v>
      </c>
      <c r="L60" s="15">
        <v>853327279.49000001</v>
      </c>
      <c r="N60" s="15">
        <v>947016273.40999997</v>
      </c>
      <c r="P60" s="15">
        <v>951774922.88999999</v>
      </c>
      <c r="R60" s="15">
        <v>873087257</v>
      </c>
    </row>
  </sheetData>
  <mergeCells count="21">
    <mergeCell ref="B1:G1"/>
    <mergeCell ref="B3:G3"/>
    <mergeCell ref="B6:G6"/>
    <mergeCell ref="B4:G4"/>
    <mergeCell ref="C8:G8"/>
    <mergeCell ref="E9:G9"/>
    <mergeCell ref="C10:G10"/>
    <mergeCell ref="B25:G25"/>
    <mergeCell ref="B27:G27"/>
    <mergeCell ref="C28:G28"/>
    <mergeCell ref="D37:E37"/>
    <mergeCell ref="C12:G12"/>
    <mergeCell ref="E29:G29"/>
    <mergeCell ref="E30:G30"/>
    <mergeCell ref="B31:G31"/>
    <mergeCell ref="B32:B33"/>
    <mergeCell ref="B13:B14"/>
    <mergeCell ref="C21:G21"/>
    <mergeCell ref="C22:G22"/>
    <mergeCell ref="B35:G36"/>
    <mergeCell ref="B37:C3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6"/>
  <sheetViews>
    <sheetView tabSelected="1" workbookViewId="0">
      <selection activeCell="L27" sqref="L27"/>
    </sheetView>
  </sheetViews>
  <sheetFormatPr baseColWidth="10" defaultRowHeight="15" x14ac:dyDescent="0.25"/>
  <cols>
    <col min="1" max="1" width="5.5703125" customWidth="1"/>
    <col min="2" max="2" width="14.42578125" bestFit="1" customWidth="1"/>
    <col min="4" max="4" width="12.85546875" bestFit="1" customWidth="1"/>
    <col min="6" max="6" width="12.85546875" bestFit="1" customWidth="1"/>
    <col min="8" max="8" width="12.85546875" bestFit="1" customWidth="1"/>
    <col min="10" max="10" width="12.85546875" bestFit="1" customWidth="1"/>
    <col min="12" max="12" width="12.85546875" bestFit="1" customWidth="1"/>
    <col min="14" max="14" width="12.85546875" customWidth="1"/>
    <col min="16" max="16" width="12.85546875" bestFit="1" customWidth="1"/>
    <col min="18" max="18" width="12.85546875" bestFit="1" customWidth="1"/>
    <col min="20" max="20" width="13" bestFit="1" customWidth="1"/>
  </cols>
  <sheetData>
    <row r="1" spans="2:8" ht="18.75" x14ac:dyDescent="0.3">
      <c r="B1" s="128" t="s">
        <v>118</v>
      </c>
      <c r="C1" s="128"/>
      <c r="D1" s="128"/>
      <c r="E1" s="128"/>
      <c r="F1" s="128"/>
      <c r="G1" s="128"/>
      <c r="H1" s="109"/>
    </row>
    <row r="2" spans="2:8" x14ac:dyDescent="0.25">
      <c r="C2" s="129"/>
      <c r="D2" s="129"/>
      <c r="E2" s="129"/>
      <c r="F2" s="129"/>
      <c r="G2" s="129"/>
      <c r="H2" s="129"/>
    </row>
    <row r="3" spans="2:8" x14ac:dyDescent="0.25">
      <c r="B3" s="130" t="s">
        <v>0</v>
      </c>
      <c r="C3" s="130"/>
      <c r="D3" s="130"/>
      <c r="E3" s="130"/>
      <c r="F3" s="130"/>
      <c r="G3" s="130"/>
      <c r="H3" s="110"/>
    </row>
    <row r="4" spans="2:8" x14ac:dyDescent="0.25">
      <c r="B4" s="124" t="s">
        <v>1</v>
      </c>
      <c r="C4" s="124"/>
      <c r="D4" s="124"/>
      <c r="E4" s="124"/>
      <c r="F4" s="124"/>
      <c r="G4" s="124"/>
      <c r="H4" s="111"/>
    </row>
    <row r="5" spans="2:8" x14ac:dyDescent="0.25">
      <c r="C5" s="108"/>
      <c r="D5" s="108"/>
      <c r="E5" s="108"/>
      <c r="F5" s="108"/>
      <c r="G5" s="108"/>
      <c r="H5" s="108"/>
    </row>
    <row r="6" spans="2:8" x14ac:dyDescent="0.25">
      <c r="B6" s="124" t="s">
        <v>119</v>
      </c>
      <c r="C6" s="124"/>
      <c r="D6" s="124"/>
      <c r="E6" s="124"/>
      <c r="F6" s="124"/>
      <c r="G6" s="124"/>
      <c r="H6" s="111"/>
    </row>
    <row r="7" spans="2:8" ht="15.75" thickBot="1" x14ac:dyDescent="0.3">
      <c r="B7" s="1"/>
      <c r="C7" s="1"/>
      <c r="D7" s="1"/>
      <c r="E7" s="1"/>
      <c r="F7" s="1"/>
      <c r="G7" s="1"/>
    </row>
    <row r="8" spans="2:8" ht="15.75" thickBot="1" x14ac:dyDescent="0.3">
      <c r="B8" s="2" t="s">
        <v>2</v>
      </c>
      <c r="C8" s="125" t="s">
        <v>83</v>
      </c>
      <c r="D8" s="126"/>
      <c r="E8" s="126"/>
      <c r="F8" s="126"/>
      <c r="G8" s="127"/>
    </row>
    <row r="9" spans="2:8" ht="25.5" customHeight="1" thickBot="1" x14ac:dyDescent="0.3">
      <c r="B9" s="3" t="s">
        <v>3</v>
      </c>
      <c r="C9" s="4" t="s">
        <v>4</v>
      </c>
      <c r="D9" s="5" t="s">
        <v>5</v>
      </c>
      <c r="E9" s="113" t="s">
        <v>64</v>
      </c>
      <c r="F9" s="114"/>
      <c r="G9" s="115"/>
    </row>
    <row r="10" spans="2:8" ht="25.5" customHeight="1" thickBot="1" x14ac:dyDescent="0.3">
      <c r="B10" s="3" t="s">
        <v>6</v>
      </c>
      <c r="C10" s="113" t="s">
        <v>102</v>
      </c>
      <c r="D10" s="114"/>
      <c r="E10" s="114"/>
      <c r="F10" s="114"/>
      <c r="G10" s="115"/>
    </row>
    <row r="11" spans="2:8" ht="15.75" thickBot="1" x14ac:dyDescent="0.3">
      <c r="B11" s="3" t="s">
        <v>7</v>
      </c>
      <c r="C11" s="6" t="s">
        <v>8</v>
      </c>
      <c r="D11" s="5" t="s">
        <v>9</v>
      </c>
      <c r="E11" s="7" t="s">
        <v>70</v>
      </c>
      <c r="F11" s="5" t="s">
        <v>11</v>
      </c>
      <c r="G11" s="7" t="s">
        <v>12</v>
      </c>
    </row>
    <row r="12" spans="2:8" ht="25.5" customHeight="1" thickBot="1" x14ac:dyDescent="0.3">
      <c r="B12" s="3" t="s">
        <v>13</v>
      </c>
      <c r="C12" s="113" t="s">
        <v>84</v>
      </c>
      <c r="D12" s="114"/>
      <c r="E12" s="114"/>
      <c r="F12" s="114"/>
      <c r="G12" s="115"/>
    </row>
    <row r="13" spans="2:8" ht="15.75" thickBot="1" x14ac:dyDescent="0.3">
      <c r="B13" s="131" t="s">
        <v>14</v>
      </c>
      <c r="C13" s="8" t="s">
        <v>15</v>
      </c>
      <c r="D13" s="8" t="s">
        <v>16</v>
      </c>
      <c r="E13" s="8" t="s">
        <v>17</v>
      </c>
      <c r="F13" s="8" t="s">
        <v>18</v>
      </c>
      <c r="G13" s="8" t="s">
        <v>19</v>
      </c>
    </row>
    <row r="14" spans="2:8" ht="15.75" thickBot="1" x14ac:dyDescent="0.3">
      <c r="B14" s="132"/>
      <c r="C14" s="7">
        <v>95</v>
      </c>
      <c r="D14" s="7">
        <v>93</v>
      </c>
      <c r="E14" s="7">
        <v>93</v>
      </c>
      <c r="F14" s="7">
        <v>93</v>
      </c>
      <c r="G14" s="7">
        <v>93</v>
      </c>
    </row>
    <row r="15" spans="2:8" ht="15.75" thickBot="1" x14ac:dyDescent="0.3">
      <c r="B15" s="3" t="s">
        <v>110</v>
      </c>
      <c r="C15" s="7">
        <v>90</v>
      </c>
      <c r="D15" s="7">
        <v>90</v>
      </c>
      <c r="E15" s="7">
        <v>90</v>
      </c>
      <c r="F15" s="7">
        <v>91</v>
      </c>
      <c r="G15" s="7">
        <v>91</v>
      </c>
    </row>
    <row r="16" spans="2:8" ht="15.75" thickBot="1" x14ac:dyDescent="0.3">
      <c r="B16" s="3" t="s">
        <v>104</v>
      </c>
      <c r="C16" s="6">
        <v>80</v>
      </c>
      <c r="D16" s="7">
        <v>85</v>
      </c>
      <c r="E16" s="7">
        <v>87</v>
      </c>
      <c r="F16" s="7">
        <v>90</v>
      </c>
      <c r="G16" s="7">
        <v>90</v>
      </c>
    </row>
    <row r="17" spans="2:7" ht="15.75" thickBot="1" x14ac:dyDescent="0.3">
      <c r="B17" s="3" t="s">
        <v>103</v>
      </c>
      <c r="C17" s="7">
        <v>91</v>
      </c>
      <c r="D17" s="7">
        <v>92</v>
      </c>
      <c r="E17" s="7">
        <v>90</v>
      </c>
      <c r="F17" s="7">
        <v>90</v>
      </c>
      <c r="G17" s="7">
        <v>90</v>
      </c>
    </row>
    <row r="18" spans="2:7" ht="15.75" thickBot="1" x14ac:dyDescent="0.3">
      <c r="B18" s="3" t="s">
        <v>20</v>
      </c>
      <c r="C18" s="6">
        <v>91</v>
      </c>
      <c r="D18" s="7">
        <v>92</v>
      </c>
      <c r="E18" s="7">
        <v>93</v>
      </c>
      <c r="F18" s="7">
        <v>93</v>
      </c>
      <c r="G18" s="7">
        <v>93</v>
      </c>
    </row>
    <row r="19" spans="2:7" ht="15.75" thickBot="1" x14ac:dyDescent="0.3">
      <c r="B19" s="3" t="s">
        <v>21</v>
      </c>
      <c r="C19" s="6">
        <v>81</v>
      </c>
      <c r="D19" s="7">
        <v>80</v>
      </c>
      <c r="E19" s="7">
        <v>80</v>
      </c>
      <c r="F19" s="7">
        <v>80</v>
      </c>
      <c r="G19" s="7">
        <v>80</v>
      </c>
    </row>
    <row r="20" spans="2:7" ht="26.25" thickBot="1" x14ac:dyDescent="0.3">
      <c r="B20" s="9" t="s">
        <v>22</v>
      </c>
      <c r="C20" s="6" t="s">
        <v>23</v>
      </c>
      <c r="D20" s="10" t="s">
        <v>24</v>
      </c>
      <c r="E20" s="6" t="s">
        <v>72</v>
      </c>
      <c r="F20" s="10" t="s">
        <v>26</v>
      </c>
      <c r="G20" s="6" t="s">
        <v>27</v>
      </c>
    </row>
    <row r="21" spans="2:7" ht="15.75" thickBot="1" x14ac:dyDescent="0.3">
      <c r="B21" s="9" t="s">
        <v>28</v>
      </c>
      <c r="C21" s="121" t="s">
        <v>29</v>
      </c>
      <c r="D21" s="122"/>
      <c r="E21" s="122"/>
      <c r="F21" s="122"/>
      <c r="G21" s="123"/>
    </row>
    <row r="22" spans="2:7" ht="26.25" thickBot="1" x14ac:dyDescent="0.3">
      <c r="B22" s="9" t="s">
        <v>30</v>
      </c>
      <c r="C22" s="113" t="s">
        <v>115</v>
      </c>
      <c r="D22" s="114"/>
      <c r="E22" s="114"/>
      <c r="F22" s="114"/>
      <c r="G22" s="115"/>
    </row>
    <row r="23" spans="2:7" ht="39" thickBot="1" x14ac:dyDescent="0.3">
      <c r="B23" s="9" t="s">
        <v>31</v>
      </c>
      <c r="C23" s="11" t="s">
        <v>85</v>
      </c>
      <c r="D23" s="10" t="s">
        <v>24</v>
      </c>
      <c r="E23" s="6" t="s">
        <v>75</v>
      </c>
      <c r="F23" s="10" t="s">
        <v>32</v>
      </c>
      <c r="G23" s="6" t="s">
        <v>51</v>
      </c>
    </row>
    <row r="24" spans="2:7" ht="26.25" thickBot="1" x14ac:dyDescent="0.3">
      <c r="B24" s="9" t="s">
        <v>33</v>
      </c>
      <c r="C24" s="11" t="s">
        <v>82</v>
      </c>
      <c r="D24" s="10" t="s">
        <v>24</v>
      </c>
      <c r="E24" s="6" t="s">
        <v>75</v>
      </c>
      <c r="F24" s="10" t="s">
        <v>32</v>
      </c>
      <c r="G24" s="6" t="s">
        <v>51</v>
      </c>
    </row>
    <row r="25" spans="2:7" ht="15.75" thickBot="1" x14ac:dyDescent="0.3">
      <c r="B25" s="116" t="s">
        <v>34</v>
      </c>
      <c r="C25" s="117"/>
      <c r="D25" s="117"/>
      <c r="E25" s="117"/>
      <c r="F25" s="117"/>
      <c r="G25" s="118"/>
    </row>
    <row r="26" spans="2:7" ht="15.75" thickBot="1" x14ac:dyDescent="0.3">
      <c r="B26" s="9" t="s">
        <v>35</v>
      </c>
      <c r="C26" s="7">
        <f>+-10%</f>
        <v>-0.1</v>
      </c>
      <c r="D26" s="10" t="s">
        <v>36</v>
      </c>
      <c r="E26" s="7">
        <f>+-20%</f>
        <v>-0.2</v>
      </c>
      <c r="F26" s="10" t="s">
        <v>37</v>
      </c>
      <c r="G26" s="7" t="s">
        <v>38</v>
      </c>
    </row>
    <row r="27" spans="2:7" ht="15.75" thickBot="1" x14ac:dyDescent="0.3">
      <c r="B27" s="116" t="s">
        <v>39</v>
      </c>
      <c r="C27" s="117"/>
      <c r="D27" s="117"/>
      <c r="E27" s="117"/>
      <c r="F27" s="117"/>
      <c r="G27" s="118"/>
    </row>
    <row r="28" spans="2:7" ht="15.75" thickBot="1" x14ac:dyDescent="0.3">
      <c r="B28" s="9" t="s">
        <v>40</v>
      </c>
      <c r="C28" s="113" t="s">
        <v>77</v>
      </c>
      <c r="D28" s="114"/>
      <c r="E28" s="114"/>
      <c r="F28" s="114"/>
      <c r="G28" s="115"/>
    </row>
    <row r="29" spans="2:7" ht="26.25" thickBot="1" x14ac:dyDescent="0.3">
      <c r="B29" s="9" t="s">
        <v>41</v>
      </c>
      <c r="C29" s="12">
        <v>45535</v>
      </c>
      <c r="D29" s="10" t="s">
        <v>42</v>
      </c>
      <c r="E29" s="113" t="s">
        <v>54</v>
      </c>
      <c r="F29" s="114"/>
      <c r="G29" s="115"/>
    </row>
    <row r="30" spans="2:7" ht="26.25" thickBot="1" x14ac:dyDescent="0.3">
      <c r="B30" s="9" t="s">
        <v>43</v>
      </c>
      <c r="C30" s="12">
        <v>45751</v>
      </c>
      <c r="D30" s="10" t="s">
        <v>42</v>
      </c>
      <c r="E30" s="113" t="s">
        <v>54</v>
      </c>
      <c r="F30" s="114"/>
      <c r="G30" s="115"/>
    </row>
    <row r="31" spans="2:7" ht="15.75" thickBot="1" x14ac:dyDescent="0.3">
      <c r="B31" s="116" t="s">
        <v>117</v>
      </c>
      <c r="C31" s="117"/>
      <c r="D31" s="117"/>
      <c r="E31" s="117"/>
      <c r="F31" s="117"/>
      <c r="G31" s="118"/>
    </row>
    <row r="32" spans="2:7" ht="15.75" thickBot="1" x14ac:dyDescent="0.3">
      <c r="B32" s="119" t="s">
        <v>44</v>
      </c>
      <c r="C32" s="8" t="s">
        <v>15</v>
      </c>
      <c r="D32" s="8" t="s">
        <v>16</v>
      </c>
      <c r="E32" s="8" t="s">
        <v>17</v>
      </c>
      <c r="F32" s="8" t="s">
        <v>18</v>
      </c>
      <c r="G32" s="8" t="s">
        <v>19</v>
      </c>
    </row>
    <row r="33" spans="1:21" ht="15.75" thickBot="1" x14ac:dyDescent="0.3">
      <c r="B33" s="120"/>
      <c r="C33" s="6">
        <v>90</v>
      </c>
      <c r="D33" s="7"/>
      <c r="E33" s="7"/>
      <c r="F33" s="7"/>
      <c r="G33" s="7"/>
    </row>
    <row r="34" spans="1:21" x14ac:dyDescent="0.25">
      <c r="B34" s="78" t="s">
        <v>116</v>
      </c>
      <c r="C34" s="79"/>
      <c r="D34" s="18"/>
      <c r="E34" s="18"/>
      <c r="F34" s="19"/>
      <c r="G34" s="19"/>
    </row>
    <row r="35" spans="1:21" x14ac:dyDescent="0.25">
      <c r="B35" s="164" t="s">
        <v>90</v>
      </c>
      <c r="C35" s="164"/>
      <c r="D35" s="164"/>
      <c r="E35" s="164"/>
      <c r="F35" s="164"/>
      <c r="G35" s="164"/>
    </row>
    <row r="37" spans="1:21" ht="15.75" thickBot="1" x14ac:dyDescent="0.3">
      <c r="A37" s="8" t="s">
        <v>15</v>
      </c>
      <c r="B37" s="150">
        <v>2017</v>
      </c>
      <c r="C37" s="133"/>
      <c r="D37" s="133">
        <v>2018</v>
      </c>
      <c r="E37" s="133"/>
      <c r="F37" s="133">
        <v>2019</v>
      </c>
      <c r="G37" s="133"/>
      <c r="H37" s="133">
        <v>2020</v>
      </c>
      <c r="I37" s="133"/>
      <c r="J37" s="133">
        <v>2021</v>
      </c>
      <c r="K37" s="133"/>
      <c r="L37" s="133">
        <v>2022</v>
      </c>
      <c r="M37" s="133"/>
      <c r="N37" s="133">
        <v>2023</v>
      </c>
      <c r="O37" s="133"/>
      <c r="P37" s="133">
        <v>2024</v>
      </c>
      <c r="Q37" s="133"/>
      <c r="R37" s="133">
        <v>2025</v>
      </c>
      <c r="S37" s="133"/>
      <c r="T37" s="133">
        <v>2026</v>
      </c>
      <c r="U37" s="133"/>
    </row>
    <row r="38" spans="1:21" ht="15.75" thickBot="1" x14ac:dyDescent="0.3">
      <c r="A38" s="17" t="s">
        <v>91</v>
      </c>
      <c r="B38" s="21">
        <v>103662300.34</v>
      </c>
      <c r="C38" s="25">
        <f>+B38/B41</f>
        <v>0.90493730438764231</v>
      </c>
      <c r="D38" s="21">
        <v>94851803.010000005</v>
      </c>
      <c r="E38" s="25">
        <f>+D38/D41</f>
        <v>0.80397737545498649</v>
      </c>
      <c r="F38" s="21">
        <v>98671615.150000006</v>
      </c>
      <c r="G38" s="25">
        <f>+F38/F41</f>
        <v>0.89517840688957984</v>
      </c>
      <c r="H38" s="21">
        <v>170386929.38999999</v>
      </c>
      <c r="I38" s="25">
        <f>+H38/H41</f>
        <v>0.94947013699472727</v>
      </c>
      <c r="J38" s="21">
        <v>101029918.45</v>
      </c>
      <c r="K38" s="25">
        <f>+J38/J41</f>
        <v>0.9395357798582763</v>
      </c>
      <c r="L38" s="21">
        <v>94475900.890000001</v>
      </c>
      <c r="M38" s="25">
        <f>+L38/L41</f>
        <v>0.87670056371391292</v>
      </c>
      <c r="N38" s="21">
        <v>105393774.81999999</v>
      </c>
      <c r="O38" s="25">
        <f>+N38/N41</f>
        <v>0.88017702441012435</v>
      </c>
      <c r="P38" s="21">
        <v>120172192.52</v>
      </c>
      <c r="Q38" s="25">
        <f>+P38/P41</f>
        <v>0.89235763839810112</v>
      </c>
      <c r="R38" s="21">
        <v>119597927.38</v>
      </c>
      <c r="S38" s="25">
        <f>+R38/R41</f>
        <v>0.89444317654511474</v>
      </c>
      <c r="T38" s="21">
        <v>127006112.36</v>
      </c>
      <c r="U38" s="25">
        <f>+T38/T41</f>
        <v>0.90455370443089733</v>
      </c>
    </row>
    <row r="39" spans="1:21" x14ac:dyDescent="0.25">
      <c r="A39" s="17" t="s">
        <v>92</v>
      </c>
      <c r="B39" s="21">
        <v>5637222.0300000003</v>
      </c>
      <c r="D39" s="21">
        <v>3194205.43</v>
      </c>
      <c r="E39" s="26"/>
      <c r="F39" s="21">
        <v>4229025.7300000004</v>
      </c>
      <c r="G39" s="26"/>
      <c r="H39" s="21">
        <v>2270797.13</v>
      </c>
      <c r="I39" s="26"/>
      <c r="J39" s="21">
        <v>3091095.12</v>
      </c>
      <c r="K39" s="26"/>
      <c r="L39" s="21">
        <v>4242389.8499999996</v>
      </c>
      <c r="N39" s="21">
        <v>7949654.3499999996</v>
      </c>
      <c r="P39" s="21">
        <v>7894845.4500000002</v>
      </c>
      <c r="R39" s="21">
        <v>6712350.2199999997</v>
      </c>
      <c r="T39" s="21">
        <v>5230034.3099999996</v>
      </c>
    </row>
    <row r="40" spans="1:21" x14ac:dyDescent="0.25">
      <c r="A40" s="17" t="s">
        <v>93</v>
      </c>
      <c r="B40" s="21">
        <v>5252391.71</v>
      </c>
      <c r="D40" s="21">
        <v>19932190.829999998</v>
      </c>
      <c r="E40" s="26"/>
      <c r="F40" s="21">
        <v>7325001.7300000004</v>
      </c>
      <c r="G40" s="26"/>
      <c r="H40" s="21">
        <v>6797026.9800000004</v>
      </c>
      <c r="I40" s="26"/>
      <c r="J40" s="21">
        <v>3410727.76</v>
      </c>
      <c r="K40" s="26"/>
      <c r="L40" s="21">
        <v>9044729.8399999999</v>
      </c>
      <c r="N40" s="21">
        <v>6398136.3300000001</v>
      </c>
      <c r="P40" s="21">
        <v>6601157.0999999996</v>
      </c>
      <c r="R40" s="21">
        <v>7401880.4400000004</v>
      </c>
      <c r="T40" s="21">
        <v>8171340.1799999997</v>
      </c>
    </row>
    <row r="41" spans="1:21" ht="15.75" thickBot="1" x14ac:dyDescent="0.3">
      <c r="A41" s="17" t="s">
        <v>94</v>
      </c>
      <c r="B41" s="23">
        <f>SUM(B38:B40)</f>
        <v>114551914.08</v>
      </c>
      <c r="D41" s="23">
        <f>SUM(D38:D40)</f>
        <v>117978199.27000001</v>
      </c>
      <c r="E41" s="26"/>
      <c r="F41" s="23">
        <f>SUM(F38:F40)</f>
        <v>110225642.61000001</v>
      </c>
      <c r="G41" s="26"/>
      <c r="H41" s="23">
        <f>SUM(H38:H40)</f>
        <v>179454753.49999997</v>
      </c>
      <c r="I41" s="26"/>
      <c r="J41" s="23">
        <f>SUM(J38:J40)</f>
        <v>107531741.33000001</v>
      </c>
      <c r="K41" s="26"/>
      <c r="L41" s="23">
        <f>SUM(L38:L40)</f>
        <v>107763020.58</v>
      </c>
      <c r="N41" s="23">
        <f>SUM(N38:N40)</f>
        <v>119741565.49999999</v>
      </c>
      <c r="P41" s="23">
        <f>SUM(P38:P40)</f>
        <v>134668195.06999999</v>
      </c>
      <c r="R41" s="23">
        <f>SUM(R38:R40)</f>
        <v>133712158.03999999</v>
      </c>
      <c r="T41" s="23">
        <f>SUM(T38:T40)</f>
        <v>140407486.84999999</v>
      </c>
    </row>
    <row r="42" spans="1:21" ht="15.75" thickBot="1" x14ac:dyDescent="0.3">
      <c r="A42" s="8" t="s">
        <v>16</v>
      </c>
      <c r="E42" s="26"/>
      <c r="G42" s="26"/>
    </row>
    <row r="43" spans="1:21" ht="15.75" thickBot="1" x14ac:dyDescent="0.3">
      <c r="A43" s="17" t="s">
        <v>91</v>
      </c>
      <c r="B43" s="21">
        <v>204823202.78</v>
      </c>
      <c r="C43" s="25">
        <f>+B43/B46</f>
        <v>0.91977127275669002</v>
      </c>
      <c r="D43" s="21">
        <v>193230433.59</v>
      </c>
      <c r="E43" s="25">
        <f>+D43/D46</f>
        <v>0.84879327776770952</v>
      </c>
      <c r="F43" s="21">
        <v>192057099.00999999</v>
      </c>
      <c r="G43" s="25">
        <f>+F43/F46</f>
        <v>0.89731911997985325</v>
      </c>
      <c r="H43" s="21">
        <v>259980153.12</v>
      </c>
      <c r="I43" s="25">
        <f>+H43/H46</f>
        <v>0.94681556833041358</v>
      </c>
      <c r="J43" s="21">
        <v>189119098.19</v>
      </c>
      <c r="K43" s="25">
        <f>+J43/J46</f>
        <v>0.92512644622597151</v>
      </c>
      <c r="L43" s="21">
        <v>199015537.97</v>
      </c>
      <c r="M43" s="25">
        <f>+L43/L46</f>
        <v>0.78071642039979072</v>
      </c>
      <c r="N43" s="21">
        <v>218665471.16999999</v>
      </c>
      <c r="O43" s="25">
        <f>+N43/N46</f>
        <v>0.86679997915515938</v>
      </c>
      <c r="P43" s="21">
        <v>246875272.68000001</v>
      </c>
      <c r="Q43" s="25">
        <f>+P43/P46</f>
        <v>0.89376371966341761</v>
      </c>
      <c r="R43" s="21">
        <v>247507015.58000001</v>
      </c>
      <c r="S43" s="25">
        <f>+R43/R46</f>
        <v>0.90031202862800075</v>
      </c>
    </row>
    <row r="44" spans="1:21" x14ac:dyDescent="0.25">
      <c r="A44" s="17" t="s">
        <v>92</v>
      </c>
      <c r="B44" s="21">
        <v>7229254.29</v>
      </c>
      <c r="D44" s="21">
        <v>9425969.9000000004</v>
      </c>
      <c r="E44" s="26"/>
      <c r="F44" s="21">
        <v>8587064.8599999994</v>
      </c>
      <c r="H44" s="21">
        <v>2966212.34</v>
      </c>
      <c r="I44" s="26"/>
      <c r="J44" s="21">
        <v>6331635.96</v>
      </c>
      <c r="K44" s="26"/>
      <c r="L44" s="21">
        <v>7939091.4900000002</v>
      </c>
      <c r="N44" s="21">
        <v>18320066.59</v>
      </c>
      <c r="P44" s="21">
        <v>12202108.74</v>
      </c>
      <c r="R44" s="21">
        <v>11926205.41</v>
      </c>
    </row>
    <row r="45" spans="1:21" x14ac:dyDescent="0.25">
      <c r="A45" s="17" t="s">
        <v>93</v>
      </c>
      <c r="B45" s="21">
        <v>10636823.24</v>
      </c>
      <c r="D45" s="21">
        <v>24996711.41</v>
      </c>
      <c r="E45" s="26"/>
      <c r="F45" s="21">
        <v>13390168.77</v>
      </c>
      <c r="H45" s="21">
        <v>11637367.439999999</v>
      </c>
      <c r="I45" s="26"/>
      <c r="J45" s="21">
        <v>8974400.3399999999</v>
      </c>
      <c r="K45" s="26"/>
      <c r="L45" s="21">
        <v>47959360.780000001</v>
      </c>
      <c r="N45" s="21">
        <v>15281970.810000001</v>
      </c>
      <c r="P45" s="21">
        <v>17142459.739999998</v>
      </c>
      <c r="R45" s="21">
        <v>15479262.359999999</v>
      </c>
    </row>
    <row r="46" spans="1:21" ht="15.75" thickBot="1" x14ac:dyDescent="0.3">
      <c r="A46" s="17" t="s">
        <v>94</v>
      </c>
      <c r="B46" s="23">
        <f>SUM(B43:B45)</f>
        <v>222689280.31</v>
      </c>
      <c r="D46" s="23">
        <f>SUM(D43:D45)</f>
        <v>227653114.90000001</v>
      </c>
      <c r="E46" s="26"/>
      <c r="F46" s="23">
        <f>SUM(F43:F45)</f>
        <v>214034332.64000002</v>
      </c>
      <c r="G46" s="13"/>
      <c r="H46" s="23">
        <f>SUM(H43:H45)</f>
        <v>274583732.90000004</v>
      </c>
      <c r="I46" s="26"/>
      <c r="J46" s="23">
        <f>SUM(J43:J45)</f>
        <v>204425134.49000001</v>
      </c>
      <c r="K46" s="26"/>
      <c r="L46" s="23">
        <f>SUM(L43:L45)</f>
        <v>254913990.24000001</v>
      </c>
      <c r="N46" s="23">
        <f>SUM(N43:N45)</f>
        <v>252267508.56999999</v>
      </c>
      <c r="P46" s="23">
        <f>SUM(P43:P45)</f>
        <v>276219841.16000003</v>
      </c>
      <c r="R46" s="23">
        <v>274912483.35000002</v>
      </c>
    </row>
    <row r="47" spans="1:21" ht="15.75" thickBot="1" x14ac:dyDescent="0.3">
      <c r="A47" s="8" t="s">
        <v>17</v>
      </c>
      <c r="E47" s="26"/>
    </row>
    <row r="48" spans="1:21" ht="15.75" thickBot="1" x14ac:dyDescent="0.3">
      <c r="A48" s="17" t="s">
        <v>91</v>
      </c>
      <c r="B48" s="21">
        <v>291076257.98000002</v>
      </c>
      <c r="C48" s="25">
        <f>+B48/B51</f>
        <v>0.90190504222049039</v>
      </c>
      <c r="D48" s="21">
        <v>285709361.10000002</v>
      </c>
      <c r="E48" s="25">
        <f>+D48/D51</f>
        <v>0.87221045146707343</v>
      </c>
      <c r="F48" s="21">
        <v>281946505.63999999</v>
      </c>
      <c r="G48" s="25">
        <f>+F48/F51</f>
        <v>0.90239903352050699</v>
      </c>
      <c r="H48" s="21">
        <v>351554349.47000003</v>
      </c>
      <c r="I48" s="25">
        <f>+H48/H51</f>
        <v>0.94239398591441381</v>
      </c>
      <c r="J48" s="21">
        <v>281978499.27999997</v>
      </c>
      <c r="K48" s="25">
        <f>+J48/J51</f>
        <v>0.90774513331266649</v>
      </c>
      <c r="L48" s="21">
        <v>308873783.92000002</v>
      </c>
      <c r="M48" s="25">
        <f>+L48/L51</f>
        <v>0.81922592546877904</v>
      </c>
      <c r="N48" s="21">
        <v>332336652.35000002</v>
      </c>
      <c r="O48" s="25">
        <f>+N48/N51</f>
        <v>0.88015217090445574</v>
      </c>
      <c r="P48" s="21">
        <v>366999057.06999999</v>
      </c>
      <c r="Q48" s="25">
        <f>+P48/P51</f>
        <v>0.88420034787762847</v>
      </c>
      <c r="R48" s="21">
        <v>377900038.41000003</v>
      </c>
      <c r="S48" s="25">
        <f>+R48/R51</f>
        <v>0.9099524971629932</v>
      </c>
    </row>
    <row r="49" spans="1:19" x14ac:dyDescent="0.25">
      <c r="A49" s="17" t="s">
        <v>92</v>
      </c>
      <c r="B49" s="21">
        <v>10565957.68</v>
      </c>
      <c r="D49" s="21">
        <v>11656596.33</v>
      </c>
      <c r="E49" s="26"/>
      <c r="F49" s="21">
        <v>10921702.880000001</v>
      </c>
      <c r="H49" s="21">
        <v>5288531.88</v>
      </c>
      <c r="J49" s="21">
        <v>11299513.789999999</v>
      </c>
      <c r="L49" s="21">
        <v>12904434.17</v>
      </c>
      <c r="N49" s="21">
        <v>21948585.02</v>
      </c>
      <c r="P49" s="21">
        <v>21728755.539999999</v>
      </c>
      <c r="R49" s="21">
        <v>15149096.16</v>
      </c>
    </row>
    <row r="50" spans="1:19" x14ac:dyDescent="0.25">
      <c r="A50" s="17" t="s">
        <v>93</v>
      </c>
      <c r="B50" s="21">
        <v>21092711.359999999</v>
      </c>
      <c r="D50" s="21">
        <v>30203335.760000002</v>
      </c>
      <c r="E50" s="26"/>
      <c r="F50" s="21">
        <v>19572846.010000002</v>
      </c>
      <c r="H50" s="21">
        <v>16201041.6</v>
      </c>
      <c r="J50" s="21">
        <v>17358187.48</v>
      </c>
      <c r="L50" s="21">
        <v>55253043.149999999</v>
      </c>
      <c r="N50" s="21">
        <v>23304755.969999999</v>
      </c>
      <c r="P50" s="21">
        <v>26335422.719999999</v>
      </c>
      <c r="R50" s="21">
        <v>22247311.77</v>
      </c>
    </row>
    <row r="51" spans="1:19" ht="15.75" thickBot="1" x14ac:dyDescent="0.3">
      <c r="A51" s="17" t="s">
        <v>94</v>
      </c>
      <c r="B51" s="23">
        <f>SUM(B48:B50)</f>
        <v>322734927.02000004</v>
      </c>
      <c r="D51" s="23">
        <f>SUM(D48:D50)</f>
        <v>327569293.19</v>
      </c>
      <c r="E51" s="26"/>
      <c r="F51" s="23">
        <f>SUM(F48:F50)</f>
        <v>312441054.52999997</v>
      </c>
      <c r="H51" s="23">
        <f>SUM(H48:H50)</f>
        <v>373043922.95000005</v>
      </c>
      <c r="J51" s="23">
        <f>SUM(J48:J50)</f>
        <v>310636200.55000001</v>
      </c>
      <c r="L51" s="23">
        <f>SUM(L48:L50)</f>
        <v>377031261.24000001</v>
      </c>
      <c r="N51" s="23">
        <f>SUM(N48:N50)</f>
        <v>377589993.34000003</v>
      </c>
      <c r="P51" s="23">
        <f>SUM(P48:P50)</f>
        <v>415063235.33000004</v>
      </c>
      <c r="R51" s="23">
        <f>SUM(R48:R50)</f>
        <v>415296446.34000003</v>
      </c>
    </row>
    <row r="52" spans="1:19" ht="15.75" thickBot="1" x14ac:dyDescent="0.3">
      <c r="A52" s="8" t="s">
        <v>18</v>
      </c>
      <c r="E52" s="26"/>
    </row>
    <row r="53" spans="1:19" ht="15.75" thickBot="1" x14ac:dyDescent="0.3">
      <c r="A53" s="17" t="s">
        <v>91</v>
      </c>
      <c r="B53" s="42">
        <v>435444945.99000001</v>
      </c>
      <c r="C53" s="25">
        <f>+B53/B56</f>
        <v>0.89482050200920982</v>
      </c>
      <c r="D53" s="21">
        <v>439024664.60000002</v>
      </c>
      <c r="E53" s="25">
        <f>+D53/D56</f>
        <v>0.89697405470442126</v>
      </c>
      <c r="F53" s="21">
        <v>368901807.02999997</v>
      </c>
      <c r="G53" s="25">
        <f>+F53/F56</f>
        <v>0.91027378799583236</v>
      </c>
      <c r="H53" s="21">
        <v>436197567.41000003</v>
      </c>
      <c r="I53" s="25">
        <f>+H53/H56</f>
        <v>0.94018752224242519</v>
      </c>
      <c r="J53" s="21">
        <v>484139840.63</v>
      </c>
      <c r="K53" s="25">
        <f>+J53/J56</f>
        <v>0.88535773422454056</v>
      </c>
      <c r="L53" s="21">
        <v>509467644.5</v>
      </c>
      <c r="M53" s="25">
        <f>+L53/L56</f>
        <v>0.85276033793122563</v>
      </c>
      <c r="N53" s="21">
        <v>559717496.5</v>
      </c>
      <c r="O53" s="25">
        <f>+N53/N56</f>
        <v>0.89670369756026058</v>
      </c>
      <c r="P53" s="21">
        <v>603265327.57000005</v>
      </c>
      <c r="Q53" s="25">
        <f>+P53/P56</f>
        <v>0.90532675469448565</v>
      </c>
      <c r="R53" s="21">
        <v>566602279</v>
      </c>
      <c r="S53" s="25">
        <f>+R53/R56</f>
        <v>0.91940734332332297</v>
      </c>
    </row>
    <row r="54" spans="1:19" x14ac:dyDescent="0.25">
      <c r="A54" s="17" t="s">
        <v>92</v>
      </c>
      <c r="B54" s="42">
        <v>12966690.07</v>
      </c>
      <c r="D54" s="21">
        <v>14871591.84</v>
      </c>
      <c r="F54" s="21">
        <v>12663121.52</v>
      </c>
      <c r="H54" s="21">
        <v>6844328.6100000003</v>
      </c>
      <c r="J54" s="21">
        <v>16588336.609999999</v>
      </c>
      <c r="L54" s="21">
        <v>20845603.77</v>
      </c>
      <c r="N54" s="21">
        <v>30221150.559999999</v>
      </c>
      <c r="P54" s="21">
        <v>25585831.34</v>
      </c>
      <c r="R54" s="21">
        <v>18488375</v>
      </c>
    </row>
    <row r="55" spans="1:19" x14ac:dyDescent="0.25">
      <c r="A55" s="17" t="s">
        <v>93</v>
      </c>
      <c r="B55" s="42">
        <v>38216626.270000003</v>
      </c>
      <c r="D55" s="21">
        <v>35554539.039999999</v>
      </c>
      <c r="F55" s="21">
        <v>23699742.25</v>
      </c>
      <c r="H55" s="21">
        <v>20905515.629999999</v>
      </c>
      <c r="J55" s="21">
        <v>46101450.960000001</v>
      </c>
      <c r="L55" s="21">
        <v>67120311.709999993</v>
      </c>
      <c r="N55" s="21">
        <v>34255831.030000001</v>
      </c>
      <c r="P55" s="21">
        <v>37499773.990000002</v>
      </c>
      <c r="R55" s="21">
        <v>31178384</v>
      </c>
    </row>
    <row r="56" spans="1:19" ht="15.75" thickBot="1" x14ac:dyDescent="0.3">
      <c r="A56" s="17" t="s">
        <v>94</v>
      </c>
      <c r="B56" s="23">
        <f>SUM(B53:B55)</f>
        <v>486628262.32999998</v>
      </c>
      <c r="D56" s="23">
        <f>SUM(D53:D55)</f>
        <v>489450795.48000002</v>
      </c>
      <c r="F56" s="23">
        <f>SUM(F53:F55)</f>
        <v>405264670.79999995</v>
      </c>
      <c r="H56" s="23">
        <f>SUM(H53:H55)</f>
        <v>463947411.65000004</v>
      </c>
      <c r="J56" s="23">
        <f>SUM(J53:J55)</f>
        <v>546829628.20000005</v>
      </c>
      <c r="L56" s="23">
        <f>SUM(L53:L55)</f>
        <v>597433559.98000002</v>
      </c>
      <c r="N56" s="23">
        <f>SUM(N53:N55)</f>
        <v>624194478.08999991</v>
      </c>
      <c r="P56" s="23">
        <f>SUM(P53:P55)</f>
        <v>666350932.9000001</v>
      </c>
      <c r="R56" s="23">
        <f>SUM(R53:R55)</f>
        <v>616269038</v>
      </c>
    </row>
  </sheetData>
  <mergeCells count="30">
    <mergeCell ref="C2:H2"/>
    <mergeCell ref="B1:G1"/>
    <mergeCell ref="B3:G3"/>
    <mergeCell ref="T37:U37"/>
    <mergeCell ref="E29:G29"/>
    <mergeCell ref="E30:G30"/>
    <mergeCell ref="B31:G31"/>
    <mergeCell ref="B32:B33"/>
    <mergeCell ref="F37:G37"/>
    <mergeCell ref="D37:E37"/>
    <mergeCell ref="R37:S37"/>
    <mergeCell ref="L37:M37"/>
    <mergeCell ref="J37:K37"/>
    <mergeCell ref="B35:G35"/>
    <mergeCell ref="B37:C37"/>
    <mergeCell ref="H37:I37"/>
    <mergeCell ref="B4:G4"/>
    <mergeCell ref="B6:G6"/>
    <mergeCell ref="C8:G8"/>
    <mergeCell ref="E9:G9"/>
    <mergeCell ref="P37:Q37"/>
    <mergeCell ref="N37:O37"/>
    <mergeCell ref="B25:G25"/>
    <mergeCell ref="C28:G28"/>
    <mergeCell ref="C10:G10"/>
    <mergeCell ref="C12:G12"/>
    <mergeCell ref="B13:B14"/>
    <mergeCell ref="C21:G21"/>
    <mergeCell ref="C22:G22"/>
    <mergeCell ref="B27:G2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Rendicion Ctas</vt:lpstr>
      <vt:lpstr>Recaudación</vt:lpstr>
      <vt:lpstr>Avance Presupuesto</vt:lpstr>
      <vt:lpstr>G. Programable</vt:lpstr>
      <vt:lpstr>G. Operación</vt:lpstr>
      <vt:lpstr>Serv. Personales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cojprepc0001</dc:creator>
  <cp:lastModifiedBy>ADMI</cp:lastModifiedBy>
  <cp:lastPrinted>2026-04-15T20:16:59Z</cp:lastPrinted>
  <dcterms:created xsi:type="dcterms:W3CDTF">2018-04-24T22:41:04Z</dcterms:created>
  <dcterms:modified xsi:type="dcterms:W3CDTF">2026-04-27T18:41:45Z</dcterms:modified>
</cp:coreProperties>
</file>