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200" windowHeight="10845"/>
  </bookViews>
  <sheets>
    <sheet name="Rendicion Ctas" sheetId="1" r:id="rId1"/>
    <sheet name="Recaudación" sheetId="2" r:id="rId2"/>
    <sheet name="Avance Presupuesto" sheetId="3" r:id="rId3"/>
    <sheet name="G. Programable" sheetId="4" r:id="rId4"/>
    <sheet name="G. Operación" sheetId="5" r:id="rId5"/>
    <sheet name="Serv. Personales" sheetId="6" r:id="rId6"/>
    <sheet name="TJA" sheetId="7"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9" i="7" l="1"/>
  <c r="AD19" i="7"/>
  <c r="AG19" i="7"/>
  <c r="AI19" i="7" s="1"/>
  <c r="Q21" i="7" s="1"/>
  <c r="AL19" i="7"/>
  <c r="AN19" i="7"/>
  <c r="AR19" i="7"/>
  <c r="AT19" i="7" s="1"/>
  <c r="AB22" i="7"/>
  <c r="AD22" i="7"/>
  <c r="AG22" i="7"/>
  <c r="AI22" i="7" s="1"/>
  <c r="Q24" i="7" s="1"/>
  <c r="AL22" i="7"/>
  <c r="AN22" i="7"/>
  <c r="R24" i="7" s="1"/>
  <c r="AR22" i="7"/>
  <c r="AT22" i="7" s="1"/>
  <c r="S24" i="7" s="1"/>
  <c r="AD25" i="7"/>
  <c r="AI25" i="7"/>
  <c r="Q27" i="7" s="1"/>
  <c r="AN25" i="7"/>
  <c r="R27" i="7" s="1"/>
  <c r="AT25" i="7"/>
  <c r="AU25" i="7"/>
  <c r="AV25" i="7"/>
  <c r="AW25" i="7"/>
  <c r="U25" i="7" s="1"/>
  <c r="W25" i="7" s="1"/>
  <c r="AD28" i="7"/>
  <c r="AI28" i="7"/>
  <c r="AN28" i="7"/>
  <c r="R30" i="7" s="1"/>
  <c r="AT28" i="7"/>
  <c r="AU28" i="7"/>
  <c r="AV28" i="7"/>
  <c r="AW28" i="7"/>
  <c r="AI31" i="7"/>
  <c r="Q32" i="7" s="1"/>
  <c r="AN31" i="7"/>
  <c r="AT31" i="7"/>
  <c r="S32" i="7" s="1"/>
  <c r="AV31" i="7"/>
  <c r="AA34" i="7"/>
  <c r="AD34" i="7" s="1"/>
  <c r="P36" i="7" s="1"/>
  <c r="AI34" i="7"/>
  <c r="Q36" i="7" s="1"/>
  <c r="AN34" i="7"/>
  <c r="AT34" i="7"/>
  <c r="S36" i="7" s="1"/>
  <c r="AV34" i="7"/>
  <c r="AN37" i="7"/>
  <c r="R39" i="7" s="1"/>
  <c r="AT37" i="7"/>
  <c r="AU37" i="7"/>
  <c r="AY37" i="7"/>
  <c r="AD40" i="7"/>
  <c r="AI40" i="7"/>
  <c r="Q42" i="7" s="1"/>
  <c r="AN40" i="7"/>
  <c r="R42" i="7" s="1"/>
  <c r="AT40" i="7"/>
  <c r="AU40" i="7"/>
  <c r="AV40" i="7"/>
  <c r="AW40" i="7"/>
  <c r="AD43" i="7"/>
  <c r="AI43" i="7"/>
  <c r="Q45" i="7" s="1"/>
  <c r="AN43" i="7"/>
  <c r="R45" i="7" s="1"/>
  <c r="AT43" i="7"/>
  <c r="AU43" i="7"/>
  <c r="AV43" i="7"/>
  <c r="AW43" i="7"/>
  <c r="AD46" i="7"/>
  <c r="P48" i="7" s="1"/>
  <c r="AI46" i="7"/>
  <c r="AN46" i="7"/>
  <c r="AT46" i="7"/>
  <c r="AU46" i="7"/>
  <c r="AW46" i="7" s="1"/>
  <c r="U46" i="7" s="1"/>
  <c r="W46" i="7" s="1"/>
  <c r="AV46" i="7"/>
  <c r="AB48" i="7"/>
  <c r="AD48" i="7" s="1"/>
  <c r="AC48" i="7"/>
  <c r="AC52" i="7"/>
  <c r="AD52" i="7"/>
  <c r="AH52" i="7"/>
  <c r="AI52" i="7" s="1"/>
  <c r="AM52" i="7"/>
  <c r="AN52" i="7"/>
  <c r="AR52" i="7"/>
  <c r="AS52" i="7" s="1"/>
  <c r="AC53" i="7"/>
  <c r="AD53" i="7" s="1"/>
  <c r="AH53" i="7"/>
  <c r="AI53" i="7" s="1"/>
  <c r="AM53" i="7"/>
  <c r="AN53" i="7" s="1"/>
  <c r="AR53" i="7"/>
  <c r="AS53" i="7" s="1"/>
  <c r="AC54" i="7"/>
  <c r="AD54" i="7"/>
  <c r="AH54" i="7"/>
  <c r="AI54" i="7" s="1"/>
  <c r="AM54" i="7"/>
  <c r="AN54" i="7"/>
  <c r="AR54" i="7"/>
  <c r="AS54" i="7" s="1"/>
  <c r="AC55" i="7"/>
  <c r="AD55" i="7" s="1"/>
  <c r="AH55" i="7"/>
  <c r="AI55" i="7" s="1"/>
  <c r="AM55" i="7"/>
  <c r="AN55" i="7" s="1"/>
  <c r="AR55" i="7"/>
  <c r="AS55" i="7" s="1"/>
  <c r="AC56" i="7"/>
  <c r="AD56" i="7"/>
  <c r="AH56" i="7"/>
  <c r="AI56" i="7" s="1"/>
  <c r="AM56" i="7"/>
  <c r="AN56" i="7"/>
  <c r="AR56" i="7"/>
  <c r="AS56" i="7" s="1"/>
  <c r="AC57" i="7"/>
  <c r="AD57" i="7" s="1"/>
  <c r="AH57" i="7"/>
  <c r="AI57" i="7" s="1"/>
  <c r="AM57" i="7"/>
  <c r="AN57" i="7" s="1"/>
  <c r="AR57" i="7"/>
  <c r="AS57" i="7" s="1"/>
  <c r="AC58" i="7"/>
  <c r="AD58" i="7"/>
  <c r="AH58" i="7"/>
  <c r="AI58" i="7" s="1"/>
  <c r="AM58" i="7"/>
  <c r="AN58" i="7"/>
  <c r="AR58" i="7"/>
  <c r="AS58" i="7" s="1"/>
  <c r="AB59" i="7"/>
  <c r="AC62" i="7" s="1"/>
  <c r="AG59" i="7"/>
  <c r="AH62" i="7" s="1"/>
  <c r="AL59" i="7"/>
  <c r="AM62" i="7" s="1"/>
  <c r="AQ59" i="7"/>
  <c r="AR62" i="7" s="1"/>
  <c r="AA70" i="7"/>
  <c r="AC37" i="7" s="1"/>
  <c r="AF70" i="7"/>
  <c r="AH37" i="7" s="1"/>
  <c r="AI37" i="7" s="1"/>
  <c r="Q39" i="7" s="1"/>
  <c r="AK70" i="7"/>
  <c r="AP70" i="7"/>
  <c r="AB77" i="7"/>
  <c r="AG77" i="7"/>
  <c r="AG79" i="7" s="1"/>
  <c r="AH79" i="7" s="1"/>
  <c r="AL77" i="7"/>
  <c r="AL79" i="7" s="1"/>
  <c r="AM79" i="7" s="1"/>
  <c r="AQ77" i="7"/>
  <c r="AB78" i="7"/>
  <c r="AG78" i="7"/>
  <c r="AL78" i="7"/>
  <c r="AQ78" i="7"/>
  <c r="Z79" i="7"/>
  <c r="AB79" i="7"/>
  <c r="AC79" i="7"/>
  <c r="AE79" i="7"/>
  <c r="AJ79" i="7"/>
  <c r="AO79" i="7"/>
  <c r="AQ79" i="7"/>
  <c r="AR79" i="7" s="1"/>
  <c r="P54" i="7"/>
  <c r="S48" i="7"/>
  <c r="R48" i="7"/>
  <c r="S47" i="7"/>
  <c r="R47" i="7"/>
  <c r="Q47" i="7"/>
  <c r="P47" i="7"/>
  <c r="Q48" i="7"/>
  <c r="T46" i="7"/>
  <c r="P45" i="7"/>
  <c r="S44" i="7"/>
  <c r="R44" i="7"/>
  <c r="Q44" i="7"/>
  <c r="P44" i="7"/>
  <c r="U43" i="7"/>
  <c r="W43" i="7" s="1"/>
  <c r="S45" i="7"/>
  <c r="S42" i="7"/>
  <c r="S41" i="7"/>
  <c r="T40" i="7" s="1"/>
  <c r="R41" i="7"/>
  <c r="Q41" i="7"/>
  <c r="P41" i="7"/>
  <c r="U40" i="7"/>
  <c r="W40" i="7" s="1"/>
  <c r="P42" i="7"/>
  <c r="S38" i="7"/>
  <c r="R38" i="7"/>
  <c r="Q38" i="7"/>
  <c r="P38" i="7"/>
  <c r="S39" i="7"/>
  <c r="U37" i="7"/>
  <c r="W37" i="7" s="1"/>
  <c r="R36" i="7"/>
  <c r="S35" i="7"/>
  <c r="R35" i="7"/>
  <c r="Q35" i="7"/>
  <c r="P35" i="7"/>
  <c r="T34" i="7" s="1"/>
  <c r="R32" i="7"/>
  <c r="S30" i="7"/>
  <c r="P30" i="7"/>
  <c r="S29" i="7"/>
  <c r="R29" i="7"/>
  <c r="Q29" i="7"/>
  <c r="P29" i="7"/>
  <c r="Q30" i="7"/>
  <c r="U28" i="7"/>
  <c r="W28" i="7" s="1"/>
  <c r="P27" i="7"/>
  <c r="R26" i="7"/>
  <c r="Q26" i="7"/>
  <c r="S27" i="7"/>
  <c r="T25" i="7"/>
  <c r="P24" i="7"/>
  <c r="U22" i="7" s="1"/>
  <c r="W22" i="7" s="1"/>
  <c r="T22" i="7"/>
  <c r="P21" i="7"/>
  <c r="U19" i="7" s="1"/>
  <c r="W19" i="7" s="1"/>
  <c r="T19" i="7"/>
  <c r="AD59" i="7" l="1"/>
  <c r="AC61" i="7" s="1"/>
  <c r="AA31" i="7" s="1"/>
  <c r="AN59" i="7"/>
  <c r="AM61" i="7" s="1"/>
  <c r="AN61" i="7" s="1"/>
  <c r="AS59" i="7"/>
  <c r="AR61" i="7" s="1"/>
  <c r="AS61" i="7" s="1"/>
  <c r="AV37" i="7"/>
  <c r="AW37" i="7" s="1"/>
  <c r="AD61" i="7"/>
  <c r="S19" i="7"/>
  <c r="S21" i="7"/>
  <c r="AI59" i="7"/>
  <c r="AH61" i="7" s="1"/>
  <c r="AI61" i="7" s="1"/>
  <c r="T28" i="7"/>
  <c r="AD37" i="7"/>
  <c r="AU34" i="7"/>
  <c r="AW34" i="7" s="1"/>
  <c r="U34" i="7" s="1"/>
  <c r="W34" i="7" s="1"/>
  <c r="T37" i="7"/>
  <c r="P53" i="7"/>
  <c r="Q53" i="7" s="1"/>
  <c r="P39" i="7"/>
  <c r="R19" i="7"/>
  <c r="R21" i="7"/>
  <c r="T43" i="7"/>
  <c r="AD31" i="7" l="1"/>
  <c r="AU31" i="7"/>
  <c r="AW31" i="7" s="1"/>
  <c r="U31" i="7" l="1"/>
  <c r="W31" i="7" s="1"/>
  <c r="P32" i="7"/>
  <c r="T31" i="7" s="1"/>
  <c r="G42" i="4" l="1"/>
  <c r="E42" i="4"/>
  <c r="B36" i="3"/>
  <c r="C26" i="6" l="1"/>
  <c r="E26" i="6"/>
  <c r="C25" i="5"/>
  <c r="E25" i="5"/>
  <c r="C26" i="4"/>
  <c r="F26" i="4"/>
  <c r="C27" i="3"/>
  <c r="E27" i="3"/>
  <c r="C27" i="2"/>
  <c r="E27" i="2"/>
  <c r="C25" i="1"/>
  <c r="E25" i="1"/>
</calcChain>
</file>

<file path=xl/comments1.xml><?xml version="1.0" encoding="utf-8"?>
<comments xmlns="http://schemas.openxmlformats.org/spreadsheetml/2006/main">
  <authors>
    <author>C.P. Jesus Loyola Martínez</author>
  </authors>
  <commentList>
    <comment ref="AA22" authorId="0">
      <text>
        <r>
          <rPr>
            <b/>
            <sz val="9"/>
            <color indexed="81"/>
            <rFont val="Tahoma"/>
            <family val="2"/>
          </rPr>
          <t>C.P. Jesus Loyola Martínez:</t>
        </r>
        <r>
          <rPr>
            <sz val="9"/>
            <color indexed="81"/>
            <rFont val="Tahoma"/>
            <family val="2"/>
          </rPr>
          <t xml:space="preserve">
5 facilitadores y 1 gestor
</t>
        </r>
      </text>
    </comment>
    <comment ref="AQ22" authorId="0">
      <text>
        <r>
          <rPr>
            <b/>
            <sz val="9"/>
            <color indexed="81"/>
            <rFont val="Tahoma"/>
            <family val="2"/>
          </rPr>
          <t>C.P. Jesus Loyola Martínez:</t>
        </r>
        <r>
          <rPr>
            <sz val="9"/>
            <color indexed="81"/>
            <rFont val="Tahoma"/>
            <family val="2"/>
          </rPr>
          <t xml:space="preserve">
4 facilitadores, 1 gestor, y 1 Director en apoyo a la mediación
</t>
        </r>
      </text>
    </comment>
    <comment ref="AF25" authorId="0">
      <text>
        <r>
          <rPr>
            <b/>
            <sz val="9"/>
            <color indexed="81"/>
            <rFont val="Tahoma"/>
            <family val="2"/>
          </rPr>
          <t>C.P. Jesus Loyola Martínez:</t>
        </r>
        <r>
          <rPr>
            <sz val="9"/>
            <color indexed="81"/>
            <rFont val="Tahoma"/>
            <family val="2"/>
          </rPr>
          <t xml:space="preserve">
Libre Eleccion: 42 civil, 34 fam, 24 mercantil. Derivados 2 civil, 5 fam, 2 mercantil, 82 penal
</t>
        </r>
      </text>
    </comment>
    <comment ref="AK25" authorId="0">
      <text>
        <r>
          <rPr>
            <b/>
            <sz val="9"/>
            <color indexed="81"/>
            <rFont val="Tahoma"/>
            <family val="2"/>
          </rPr>
          <t>C.P. Jesus Loyola Martínez:</t>
        </r>
        <r>
          <rPr>
            <sz val="9"/>
            <color indexed="81"/>
            <rFont val="Tahoma"/>
            <family val="2"/>
          </rPr>
          <t xml:space="preserve">
Libre Eleccion: 21 civil, 14 fam, 6 mercantil. Derivados 2 civil, 5 fam, 3 mercantil, 33 penal
</t>
        </r>
      </text>
    </comment>
    <comment ref="AF28" authorId="0">
      <text>
        <r>
          <rPr>
            <b/>
            <sz val="9"/>
            <color indexed="81"/>
            <rFont val="Tahoma"/>
            <family val="2"/>
          </rPr>
          <t>C.P. Jesus Loyola Martínez:</t>
        </r>
        <r>
          <rPr>
            <sz val="9"/>
            <color indexed="81"/>
            <rFont val="Tahoma"/>
            <family val="2"/>
          </rPr>
          <t xml:space="preserve">
L.E: 9 civil, 17 fam, 4 mercantil. Derivados: 2 civil, 1 fam, 1 mer, 22 penal</t>
        </r>
      </text>
    </comment>
    <comment ref="AK28" authorId="0">
      <text>
        <r>
          <rPr>
            <b/>
            <sz val="9"/>
            <color indexed="81"/>
            <rFont val="Tahoma"/>
            <family val="2"/>
          </rPr>
          <t>C.P. Jesus Loyola Martínez:</t>
        </r>
        <r>
          <rPr>
            <sz val="9"/>
            <color indexed="81"/>
            <rFont val="Tahoma"/>
            <family val="2"/>
          </rPr>
          <t xml:space="preserve">
L.E: 7 civil, 11 fam, 5 mercantil. Derivados: 3 civil, 3 fam, 12 penal</t>
        </r>
      </text>
    </comment>
    <comment ref="AF37" authorId="0">
      <text>
        <r>
          <rPr>
            <b/>
            <sz val="9"/>
            <color indexed="81"/>
            <rFont val="Tahoma"/>
            <family val="2"/>
          </rPr>
          <t>C.P. Jesus Loyola Martínez:</t>
        </r>
        <r>
          <rPr>
            <sz val="9"/>
            <color indexed="81"/>
            <rFont val="Tahoma"/>
            <family val="2"/>
          </rPr>
          <t xml:space="preserve">
963 presencial,332 x otros medios
</t>
        </r>
      </text>
    </comment>
    <comment ref="AK37" authorId="0">
      <text>
        <r>
          <rPr>
            <b/>
            <sz val="9"/>
            <color indexed="81"/>
            <rFont val="Tahoma"/>
            <family val="2"/>
          </rPr>
          <t>C.P. Jesus Loyola Martínez:</t>
        </r>
        <r>
          <rPr>
            <sz val="9"/>
            <color indexed="81"/>
            <rFont val="Tahoma"/>
            <family val="2"/>
          </rPr>
          <t xml:space="preserve">
602 presencial, 486 x otros medios
</t>
        </r>
      </text>
    </comment>
    <comment ref="AF40" authorId="0">
      <text>
        <r>
          <rPr>
            <b/>
            <sz val="9"/>
            <color indexed="81"/>
            <rFont val="Tahoma"/>
            <family val="2"/>
          </rPr>
          <t>C.P. Jesus Loyola Martínez:</t>
        </r>
        <r>
          <rPr>
            <sz val="9"/>
            <color indexed="81"/>
            <rFont val="Tahoma"/>
            <family val="2"/>
          </rPr>
          <t xml:space="preserve">
171 físicas, 357 x medios electrónicos
</t>
        </r>
      </text>
    </comment>
    <comment ref="AK40" authorId="0">
      <text>
        <r>
          <rPr>
            <b/>
            <sz val="9"/>
            <color indexed="81"/>
            <rFont val="Tahoma"/>
            <family val="2"/>
          </rPr>
          <t>C.P. Jesus Loyola Martínez:</t>
        </r>
        <r>
          <rPr>
            <sz val="9"/>
            <color indexed="81"/>
            <rFont val="Tahoma"/>
            <family val="2"/>
          </rPr>
          <t xml:space="preserve">
65 físicas, 239 x medios electrónicos
</t>
        </r>
      </text>
    </comment>
    <comment ref="AF43" authorId="0">
      <text>
        <r>
          <rPr>
            <b/>
            <sz val="9"/>
            <color indexed="81"/>
            <rFont val="Tahoma"/>
            <family val="2"/>
          </rPr>
          <t>C.P. Jesus Loyola Martínez:</t>
        </r>
        <r>
          <rPr>
            <sz val="9"/>
            <color indexed="81"/>
            <rFont val="Tahoma"/>
            <family val="2"/>
          </rPr>
          <t xml:space="preserve">
Sesion indivicual 348, conjunta 273; Física 606, electrónica 15.
</t>
        </r>
      </text>
    </comment>
    <comment ref="AK43" authorId="0">
      <text>
        <r>
          <rPr>
            <b/>
            <sz val="9"/>
            <color indexed="81"/>
            <rFont val="Tahoma"/>
            <family val="2"/>
          </rPr>
          <t>C.P. Jesus Loyola Martínez:</t>
        </r>
        <r>
          <rPr>
            <sz val="9"/>
            <color indexed="81"/>
            <rFont val="Tahoma"/>
            <family val="2"/>
          </rPr>
          <t xml:space="preserve">
Sesion indivicual 174, conjunta 177; Física 338, electrónica 13.
</t>
        </r>
      </text>
    </comment>
    <comment ref="AF46" authorId="0">
      <text>
        <r>
          <rPr>
            <b/>
            <sz val="9"/>
            <color indexed="81"/>
            <rFont val="Tahoma"/>
            <family val="2"/>
          </rPr>
          <t>C.P. Jesus Loyola Martínez:</t>
        </r>
        <r>
          <rPr>
            <sz val="9"/>
            <color indexed="81"/>
            <rFont val="Tahoma"/>
            <family val="2"/>
          </rPr>
          <t xml:space="preserve">
L.E: 3 C, 17 F. Derivados:2 C, 1 F, 1 M, 22 P.
</t>
        </r>
      </text>
    </comment>
    <comment ref="AK46" authorId="0">
      <text>
        <r>
          <rPr>
            <b/>
            <sz val="9"/>
            <color indexed="81"/>
            <rFont val="Tahoma"/>
            <family val="2"/>
          </rPr>
          <t>C.P. Jesus Loyola Martínez:</t>
        </r>
        <r>
          <rPr>
            <sz val="9"/>
            <color indexed="81"/>
            <rFont val="Tahoma"/>
            <family val="2"/>
          </rPr>
          <t xml:space="preserve">
L.E: 1 civil, 10 fam, 1 mercantil. Derivados: 3 fam, 9 penal
</t>
        </r>
      </text>
    </comment>
  </commentList>
</comments>
</file>

<file path=xl/sharedStrings.xml><?xml version="1.0" encoding="utf-8"?>
<sst xmlns="http://schemas.openxmlformats.org/spreadsheetml/2006/main" count="726" uniqueCount="264">
  <si>
    <t>MATRIZ DE INDICADORES PARA RESULTADOS</t>
  </si>
  <si>
    <t>FICHA TECNICA DE INDICADOR</t>
  </si>
  <si>
    <t>Nombre</t>
  </si>
  <si>
    <t>Nivel</t>
  </si>
  <si>
    <t>Actividad</t>
  </si>
  <si>
    <t>Programa</t>
  </si>
  <si>
    <t>Objetivo</t>
  </si>
  <si>
    <t>Tipo de Indicador</t>
  </si>
  <si>
    <t>Gestión</t>
  </si>
  <si>
    <t>Dimensión</t>
  </si>
  <si>
    <t>Eficacia</t>
  </si>
  <si>
    <t>Sentido</t>
  </si>
  <si>
    <t>Ascendente</t>
  </si>
  <si>
    <t>Definición</t>
  </si>
  <si>
    <t>Metas programadas</t>
  </si>
  <si>
    <t>1º. Trimestre</t>
  </si>
  <si>
    <t>2º. Trimestre</t>
  </si>
  <si>
    <t>3º. Trimestre</t>
  </si>
  <si>
    <t>4º. Trimestre</t>
  </si>
  <si>
    <t>Anual</t>
  </si>
  <si>
    <t>Línea base 2016</t>
  </si>
  <si>
    <t>Línea base 2015</t>
  </si>
  <si>
    <t>Frecuencia de medición</t>
  </si>
  <si>
    <t>Trimestral</t>
  </si>
  <si>
    <t>Unidad de medida</t>
  </si>
  <si>
    <t>Porcentaje</t>
  </si>
  <si>
    <t>Tipo de valor de la meta</t>
  </si>
  <si>
    <t>Relativo</t>
  </si>
  <si>
    <t>Formula</t>
  </si>
  <si>
    <t>(A/B)*100</t>
  </si>
  <si>
    <t>Descripción de la fórmula:</t>
  </si>
  <si>
    <t>Variable A</t>
  </si>
  <si>
    <t>Medio de verificación</t>
  </si>
  <si>
    <t>Variable B</t>
  </si>
  <si>
    <t>Parámetros de Semaforización</t>
  </si>
  <si>
    <t>Verde</t>
  </si>
  <si>
    <t>Amarillo</t>
  </si>
  <si>
    <t>Rojo</t>
  </si>
  <si>
    <t>&gt;+-20%</t>
  </si>
  <si>
    <t>Datos de control</t>
  </si>
  <si>
    <t>Fuente:</t>
  </si>
  <si>
    <t>Fecha de elaboración</t>
  </si>
  <si>
    <t>Responsable</t>
  </si>
  <si>
    <t>Fecha de actualización</t>
  </si>
  <si>
    <t>Metas logradas</t>
  </si>
  <si>
    <t>Rendición de Cuentas</t>
  </si>
  <si>
    <t>Transparencia y Rendición de Cuentas</t>
  </si>
  <si>
    <t>Transparentar e informar sobre el ejercicio y destino de los recursos públicos y el estado que guarda la hacienda pública de la institución</t>
  </si>
  <si>
    <t>Cociente de numero de cuentas públicas presentadas entre el número de cuentas públicas que por ley existe obligación de presentar por 100</t>
  </si>
  <si>
    <t>Cuentas Públicas presentadas</t>
  </si>
  <si>
    <t>Cuenta  Pública</t>
  </si>
  <si>
    <t>Informe Cuenta  Pública</t>
  </si>
  <si>
    <t>Cuentas Públicas exigibles</t>
  </si>
  <si>
    <t>Informe Cuenta Pública</t>
  </si>
  <si>
    <t>Dirección General de Administración</t>
  </si>
  <si>
    <t>Índice de recaudación</t>
  </si>
  <si>
    <t>Presupuesto de Ingresos del Tribunal Superior de Justicia</t>
  </si>
  <si>
    <t>Consecución y recaudación de los ingresos programados</t>
  </si>
  <si>
    <t>Avance en la recaudación</t>
  </si>
  <si>
    <t>Cociente Ingresos recaudados entre Ingresos programados por 100</t>
  </si>
  <si>
    <t>Ingresos Recaudados</t>
  </si>
  <si>
    <t>Pesos</t>
  </si>
  <si>
    <t>Ingresos Programados</t>
  </si>
  <si>
    <t>Ejercicio del Presupuesto de Egresos</t>
  </si>
  <si>
    <t>Presupuesto de Egresos del Tribunal Superior de Justicia</t>
  </si>
  <si>
    <t>Adecuada administración de los recursos financieros  humanos  materiales y técnicos</t>
  </si>
  <si>
    <t>Cociente Egresos devengados entre Egresos programados por 100</t>
  </si>
  <si>
    <t>Egresos Devengados</t>
  </si>
  <si>
    <t>Egresos Programados</t>
  </si>
  <si>
    <t>Proporción de Gasto Programable</t>
  </si>
  <si>
    <t>Economía</t>
  </si>
  <si>
    <t>Muestra la razón porcentual que guardan el total de gasto programable entre el total del presupuesto de egresos</t>
  </si>
  <si>
    <t>porcentual</t>
  </si>
  <si>
    <t>Total de gasto programable / Total de Egresos * 100</t>
  </si>
  <si>
    <t>Total de gasto programable</t>
  </si>
  <si>
    <t>pesos</t>
  </si>
  <si>
    <t>Total presupuesto de egresos</t>
  </si>
  <si>
    <t>Informe de Cuenta Pública</t>
  </si>
  <si>
    <t>Proporción de Gasto de Operación</t>
  </si>
  <si>
    <t>Descendente</t>
  </si>
  <si>
    <t>Muestra la razón porcentual que guardan el total de gasto de operación entre el total del presupuesto de egresos</t>
  </si>
  <si>
    <t>Total de Gasto de Operación / Total de Egresos * 100</t>
  </si>
  <si>
    <t>Total de gasto de operación</t>
  </si>
  <si>
    <t>Proporción de Servicios Personales</t>
  </si>
  <si>
    <t>Muestra la razón porcentual que guardan el total de gasto en servicios personales entre el total de gasto de operación</t>
  </si>
  <si>
    <t>Total de gasto en servicios personales</t>
  </si>
  <si>
    <t>Gasto de operación: Gasto corriente integrado por Servicios Personales, Materiales y Suministos, y Servicios Generales</t>
  </si>
  <si>
    <t xml:space="preserve">Cumplimiento en la presentación de la información financiera y presupuestal </t>
  </si>
  <si>
    <t>Avance en el ejercicio y aplicación del Presupuesto de Egresos</t>
  </si>
  <si>
    <t>Determinar y verificar la participación del gasto de operación con respecto al total de egresos</t>
  </si>
  <si>
    <t>Determinar y verificar la participación del gasto programable con respecto al total de egresos</t>
  </si>
  <si>
    <t>Determinar y verificar la participación de los servicios personales con respecto al total de gastos de operación</t>
  </si>
  <si>
    <t>Línea base 2017</t>
  </si>
  <si>
    <t>Línea base 2018</t>
  </si>
  <si>
    <t>Línea base 2019</t>
  </si>
  <si>
    <t>Línea base 2019*</t>
  </si>
  <si>
    <r>
      <t>*</t>
    </r>
    <r>
      <rPr>
        <u/>
        <sz val="10"/>
        <color theme="1"/>
        <rFont val="Arial Narrow"/>
        <family val="2"/>
      </rPr>
      <t xml:space="preserve"> Criterio a partir de 2019</t>
    </r>
    <r>
      <rPr>
        <sz val="10"/>
        <color theme="1"/>
        <rFont val="Arial Narrow"/>
        <family val="2"/>
      </rPr>
      <t xml:space="preserve">: </t>
    </r>
    <r>
      <rPr>
        <b/>
        <sz val="10"/>
        <color theme="1"/>
        <rFont val="Arial Narrow"/>
        <family val="2"/>
      </rPr>
      <t>Gasto programable</t>
    </r>
    <r>
      <rPr>
        <sz val="10"/>
        <color theme="1"/>
        <rFont val="Arial Narrow"/>
        <family val="2"/>
      </rPr>
      <t>.- es aquél que usa el gobierno para proveer bienes y servicios a la población, así como el gasto en programas sociales y todo aquello necesario para la operación de las instituciones gubernamentales. Para el caso del TSJ, el gasto programable se conforma del capitulo 1000, 2000, 3000, 5000 y 6000. Se considera</t>
    </r>
    <r>
      <rPr>
        <b/>
        <sz val="10"/>
        <color theme="1"/>
        <rFont val="Arial Narrow"/>
        <family val="2"/>
      </rPr>
      <t xml:space="preserve"> no programable</t>
    </r>
    <r>
      <rPr>
        <sz val="10"/>
        <color theme="1"/>
        <rFont val="Arial Narrow"/>
        <family val="2"/>
      </rPr>
      <t xml:space="preserve"> el presupuesto destinado a la obligación de pago a jubilados  (capitulo 4000) y ADEFAS (capitulo 9000)</t>
    </r>
  </si>
  <si>
    <t>2 trim 2018</t>
  </si>
  <si>
    <t>3 trim 2018</t>
  </si>
  <si>
    <t>Avance 2024</t>
  </si>
  <si>
    <r>
      <t>3º. Trimestre</t>
    </r>
    <r>
      <rPr>
        <b/>
        <sz val="10"/>
        <color theme="1"/>
        <rFont val="Arial Narrow"/>
        <family val="2"/>
      </rPr>
      <t>*</t>
    </r>
  </si>
  <si>
    <t>Total de Gasto en Servicios Personales / Total de Gasto de Operación * 100</t>
  </si>
  <si>
    <t>* Valor con cifras al 30/09/24</t>
  </si>
  <si>
    <t>PODER JUDICIAL DEL ESTADO DE MORELOS</t>
  </si>
  <si>
    <t>H. TRIBUNAL SUPERIOR DEL ESTADO DE MORELOS</t>
  </si>
  <si>
    <t>H. TRIBUNAL SUPERIOR DE JUSTICIA DEL ESTADO DE MORELOS</t>
  </si>
  <si>
    <t>INDICADORES DE RESULTADOS</t>
  </si>
  <si>
    <t>PERIODO DE ENERO A DICIEMBRE 2024</t>
  </si>
  <si>
    <t xml:space="preserve">Programa presupuestario:   </t>
  </si>
  <si>
    <t>TSJ - Programa de Administración e imparticion de Justicia 2024</t>
  </si>
  <si>
    <t xml:space="preserve">Ramo:   </t>
  </si>
  <si>
    <t>28 Participaciones a Entidades Federativas y Municipios</t>
  </si>
  <si>
    <t xml:space="preserve">Dependencia o entidad:  </t>
  </si>
  <si>
    <t>Poder Judicial del Estado de Morelos</t>
  </si>
  <si>
    <t xml:space="preserve">Unidades Responsables:  </t>
  </si>
  <si>
    <t>Instituto de Justicia Alternativa</t>
  </si>
  <si>
    <t>ALINEACION</t>
  </si>
  <si>
    <t>Plan Nacional de Desarrollo 2019-2024</t>
  </si>
  <si>
    <t>Plan Estatal de Desarrollo 2019-2024</t>
  </si>
  <si>
    <t>Programa Institucional</t>
  </si>
  <si>
    <t>Ejes transversales</t>
  </si>
  <si>
    <t>Eje estratégico</t>
  </si>
  <si>
    <t>1. Política y gobierno</t>
  </si>
  <si>
    <t>1.  Paz y seguridad para los morelenses</t>
  </si>
  <si>
    <t>JA - Administración e imparticion de Justicia Alternativa 2024</t>
  </si>
  <si>
    <t>* Respeto irrestricto a los Derechos Humanos                            * Enfoque de Género</t>
  </si>
  <si>
    <t>Estrategia</t>
  </si>
  <si>
    <t>Cambio de paradigma en seguridad</t>
  </si>
  <si>
    <t>Procuración de Justicia</t>
  </si>
  <si>
    <t>Solución de conflictos a través de mecanismos alternativos que permitan procesos cortos, menores costos y una mayor satisfacción para las partes involucradas.</t>
  </si>
  <si>
    <t>1. Erradicar la corrupción y reactivar la procuración de justicia</t>
  </si>
  <si>
    <t>1.5 Garantizar, promover y proteger los derechos de las víctimas del delito y de violaciones a los derechos humanos considerados como graves por las legislaciones aplicables</t>
  </si>
  <si>
    <t>Meta</t>
  </si>
  <si>
    <t>Asegurar el acceso en condiciones de igualdad a todos los justiciable a un sistema de justicia  alternativa donde se pueda alcanzar un acuerdo entre los involucrados a través de la voluntad, la cooperación y el diálogo</t>
  </si>
  <si>
    <t>* Atención de calidad                        * Etica y transparencia</t>
  </si>
  <si>
    <t>Clasificación funcional</t>
  </si>
  <si>
    <t>Actividad institucional</t>
  </si>
  <si>
    <t>Finalidad</t>
  </si>
  <si>
    <t>1. Gobierno</t>
  </si>
  <si>
    <t>Función</t>
  </si>
  <si>
    <t>1.2 Justicia</t>
  </si>
  <si>
    <t>Subfunción</t>
  </si>
  <si>
    <t>1.2.1 Impartición de justicia</t>
  </si>
  <si>
    <t>1.2.1.1</t>
  </si>
  <si>
    <t>Impartición de justicia</t>
  </si>
  <si>
    <t>1.2.1.2</t>
  </si>
  <si>
    <t>Administración de justicia</t>
  </si>
  <si>
    <t>PRIMER TRIMESTRE 2024</t>
  </si>
  <si>
    <t>SEGUNDO TRIMESTRE 2024</t>
  </si>
  <si>
    <t>TERCER TRIMESTRE 2024</t>
  </si>
  <si>
    <t>CUARTO TRIMESTRE 2024</t>
  </si>
  <si>
    <t>ACUMULADO</t>
  </si>
  <si>
    <t>Indicadores</t>
  </si>
  <si>
    <t>Linea base</t>
  </si>
  <si>
    <t>Meta anual 2024</t>
  </si>
  <si>
    <t>Avance acumulado</t>
  </si>
  <si>
    <t>Semaforización</t>
  </si>
  <si>
    <t>Nacional</t>
  </si>
  <si>
    <t>Internacional</t>
  </si>
  <si>
    <t>Nombre del indicador</t>
  </si>
  <si>
    <t>Definición del indicador</t>
  </si>
  <si>
    <t>Método de cálculo</t>
  </si>
  <si>
    <t>Unidad de medidad</t>
  </si>
  <si>
    <t>Tipo</t>
  </si>
  <si>
    <t>Periodicidad</t>
  </si>
  <si>
    <t>4 TRIM 2024</t>
  </si>
  <si>
    <t>= +/- 10%</t>
  </si>
  <si>
    <t>Año</t>
  </si>
  <si>
    <t>Valor</t>
  </si>
  <si>
    <t>1º Trim</t>
  </si>
  <si>
    <t>2º Trim</t>
  </si>
  <si>
    <t>3º Trim</t>
  </si>
  <si>
    <t>4º Trim</t>
  </si>
  <si>
    <t>Absoluto</t>
  </si>
  <si>
    <t>= - 20%</t>
  </si>
  <si>
    <t>&gt; - 20%</t>
  </si>
  <si>
    <t>Fin</t>
  </si>
  <si>
    <t>Contribuir a la seguridad y paz social mediante la cobertura de servicios de impartición de justicia y solución de conflictos por medios alternativos</t>
  </si>
  <si>
    <t>Cobertura general de servicios de impartición de justicia en el estado de Morelos</t>
  </si>
  <si>
    <t>Expresa la proporcion del total de juzgadores por cada 100,000 habitantes</t>
  </si>
  <si>
    <t xml:space="preserve">Numero total de jueces y juezas / población del Estado de Morelos /100,000 </t>
  </si>
  <si>
    <t>Razón</t>
  </si>
  <si>
    <t>Estratégico</t>
  </si>
  <si>
    <t>Avance  2024 Valor absoluto</t>
  </si>
  <si>
    <t>Avance 2024 Valor relativo</t>
  </si>
  <si>
    <t>Cobertura  de servicios de solucion de conflictos por mecanismos alternativos en el Estado de Morelos</t>
  </si>
  <si>
    <t>Expresa la proporcion de facilitadores del Sistema de Justicia Alternativa por cada 100,000 habitantes</t>
  </si>
  <si>
    <t xml:space="preserve">Numero de facilitadores del Sistema de Justicia Alternativa / población del Estado de Morelos /100,000 </t>
  </si>
  <si>
    <t>Cobertura</t>
  </si>
  <si>
    <t>Propósito</t>
  </si>
  <si>
    <t>Los justiciables acceden al sistema de justicia alternativa para la solución de sus conflictos,  involucrandose de manera voluntaria y proactiva, con la ayuda de mediadores certificados, observando en todo momento los principios de voluntariedad, confidencialidad, equidad y flexibilidad, sin afectar derechos de terceros ni el orden.</t>
  </si>
  <si>
    <t>Indice de conclusión de expedientes</t>
  </si>
  <si>
    <t>Refleja el grado de atención de las causas iniciadas en las distintas sedes del Centro Morelense de Mecanismos Alternativos para la Solución de Controversias</t>
  </si>
  <si>
    <r>
      <t xml:space="preserve">( Total de expedientes concluidos en el sistema de justicia alternativa  /  total de expedientes </t>
    </r>
    <r>
      <rPr>
        <i/>
        <sz val="8"/>
        <color theme="1"/>
        <rFont val="Calibri"/>
        <family val="2"/>
        <scheme val="minor"/>
      </rPr>
      <t>iniciados</t>
    </r>
    <r>
      <rPr>
        <sz val="8"/>
        <color theme="1"/>
        <rFont val="Calibri"/>
        <family val="2"/>
        <scheme val="minor"/>
      </rPr>
      <t xml:space="preserve"> en el sistema de justicia alternativa) X 100.</t>
    </r>
  </si>
  <si>
    <r>
      <t xml:space="preserve">Componente 1 </t>
    </r>
    <r>
      <rPr>
        <b/>
        <i/>
        <sz val="9"/>
        <color theme="1"/>
        <rFont val="Calibri"/>
        <family val="2"/>
        <scheme val="minor"/>
      </rPr>
      <t>Gestión Sistema Justicia Alternativa</t>
    </r>
  </si>
  <si>
    <t xml:space="preserve">Conflictos concluidos por mecanismos alternativos de solución </t>
  </si>
  <si>
    <t xml:space="preserve">Porcentaje de acuerdos celebrados </t>
  </si>
  <si>
    <t>Expresa el grado de solución de conflictos mediante la celebración de acuerdos de los expedientes concluidos en las distintas sedes del Centro Morelense de Mecanismos Alternativos para la Solución de Controversias</t>
  </si>
  <si>
    <r>
      <t>( Total de acuerdos celebrados  /  total de expedientes</t>
    </r>
    <r>
      <rPr>
        <i/>
        <sz val="8"/>
        <color theme="1"/>
        <rFont val="Calibri"/>
        <family val="2"/>
        <scheme val="minor"/>
      </rPr>
      <t xml:space="preserve"> concluidos</t>
    </r>
    <r>
      <rPr>
        <sz val="8"/>
        <color theme="1"/>
        <rFont val="Calibri"/>
        <family val="2"/>
        <scheme val="minor"/>
      </rPr>
      <t xml:space="preserve"> en el sistema de justicia alternativa) X 100.</t>
    </r>
  </si>
  <si>
    <t>Tiempo promedio de resolución de conflictos</t>
  </si>
  <si>
    <t>Mide el tiempo promedio de resolución de los expedientes concluidos</t>
  </si>
  <si>
    <t>Suma de la diferencia en dias entre la fecha de inicio del expediente y la fecha de su conclusión  / total de expedientes concluidos</t>
  </si>
  <si>
    <t>Dias</t>
  </si>
  <si>
    <t>Eficiencia</t>
  </si>
  <si>
    <t>Indice de satisfaccion</t>
  </si>
  <si>
    <t>Expresa el grado de satisfaccion respecto al servicio recibido en las distintas sedes del Centro Morelense de Mecanismos Alternativos para la Solución de Controversias</t>
  </si>
  <si>
    <t>Suma de calificación del servicio recibido / Total de expedientes concluidos</t>
  </si>
  <si>
    <t>Calidad</t>
  </si>
  <si>
    <t>Actividad 1.1</t>
  </si>
  <si>
    <t>Atención de personas</t>
  </si>
  <si>
    <t>Promedio de personas atendidas al dia por facilitador.</t>
  </si>
  <si>
    <t>Refleja el numero de personas atendidas diariamente por cada facilitador</t>
  </si>
  <si>
    <t>Total de personas atendidas / Número de facilitadores/ numero de dias laborados del periodo</t>
  </si>
  <si>
    <t>Personas x facilitador</t>
  </si>
  <si>
    <t>Actividad 1.2</t>
  </si>
  <si>
    <t>Ejecución de Invitaciones</t>
  </si>
  <si>
    <t>Porcentaje de invitaciones realizadas</t>
  </si>
  <si>
    <t xml:space="preserve">Mide la proporción de invitaciones realizadas respecto a la cantidad de expedientes iniciados </t>
  </si>
  <si>
    <t>(Número de invitaciones realizadas en el periodo / Expedientes iniciados en el periodo) x 100</t>
  </si>
  <si>
    <t>invitaciones por expediente</t>
  </si>
  <si>
    <t>Actividad 1.3</t>
  </si>
  <si>
    <t>Realización de sesiones</t>
  </si>
  <si>
    <t>Porcentaje de sesiones realizadas</t>
  </si>
  <si>
    <t>Mide la proporción de sesiones realizadas respecto a la cantidad de expedientes iniciados</t>
  </si>
  <si>
    <t>(Sesiones realizadas/ expedientes iniciados) x 100</t>
  </si>
  <si>
    <t>Sesiones por expediente</t>
  </si>
  <si>
    <t>Actividad 1.4</t>
  </si>
  <si>
    <t>Homologación de acuerdos</t>
  </si>
  <si>
    <t>Tasa de homologación de acuerdos celebrados</t>
  </si>
  <si>
    <t>Mide el porcentaje que representan el número de acuerdos homologados con respecto del total de acuerdos celebrados</t>
  </si>
  <si>
    <t>(Número acuerdos homologados / total de acuerdos celebrados en el periodo)x100</t>
  </si>
  <si>
    <t>Tiempo de resolución</t>
  </si>
  <si>
    <t>Lim. Inf</t>
  </si>
  <si>
    <t>Lim Sup</t>
  </si>
  <si>
    <t>Frecuencia          f</t>
  </si>
  <si>
    <t>marca clase x</t>
  </si>
  <si>
    <t>xf</t>
  </si>
  <si>
    <t>Media aritmética=</t>
  </si>
  <si>
    <t>Criterios Evaluacion</t>
  </si>
  <si>
    <t>Excelente</t>
  </si>
  <si>
    <t>Ene</t>
  </si>
  <si>
    <t>1,2,3,4,5</t>
  </si>
  <si>
    <t>Vac</t>
  </si>
  <si>
    <t>Abril</t>
  </si>
  <si>
    <t>Julio</t>
  </si>
  <si>
    <t>15 al 31 (13)</t>
  </si>
  <si>
    <t>Oct</t>
  </si>
  <si>
    <t>Feb</t>
  </si>
  <si>
    <t>Festivo</t>
  </si>
  <si>
    <t>Mayo</t>
  </si>
  <si>
    <t>1,10</t>
  </si>
  <si>
    <t>Agosto</t>
  </si>
  <si>
    <t>1 al 2 (2)</t>
  </si>
  <si>
    <t>Nov</t>
  </si>
  <si>
    <t>1,18</t>
  </si>
  <si>
    <t>Mzo</t>
  </si>
  <si>
    <t>18, 25 al 29</t>
  </si>
  <si>
    <t>Festivos</t>
  </si>
  <si>
    <t>Junio</t>
  </si>
  <si>
    <t>Septiembre</t>
  </si>
  <si>
    <t>Dic</t>
  </si>
  <si>
    <t>Criterios Escala Evaluacion</t>
  </si>
  <si>
    <t>Regular</t>
  </si>
  <si>
    <t>Malo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</si>
</sst>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27" x14ac:knownFonts="1">
    <font>
      <sz val="11"/>
      <color theme="1"/>
      <name val="Calibri"/>
      <family val="2"/>
      <scheme val="minor"/>
    </font>
    <font>
      <sz val="11"/>
      <color theme="1"/>
      <name val="Calibri"/>
      <family val="2"/>
      <scheme val="minor"/>
    </font>
    <font>
      <sz val="11"/>
      <color theme="1"/>
      <name val="Times New Roman"/>
      <family val="1"/>
    </font>
    <font>
      <b/>
      <u/>
      <sz val="11"/>
      <color theme="1"/>
      <name val="Calibri"/>
      <family val="2"/>
    </font>
    <font>
      <sz val="11"/>
      <color theme="1"/>
      <name val="Calibri"/>
      <family val="2"/>
    </font>
    <font>
      <sz val="10"/>
      <color theme="1"/>
      <name val="Arial Narrow"/>
      <family val="2"/>
    </font>
    <font>
      <b/>
      <sz val="10"/>
      <color theme="1"/>
      <name val="Arial Narrow"/>
      <family val="2"/>
    </font>
    <font>
      <sz val="10"/>
      <color theme="1"/>
      <name val="Calibri"/>
      <family val="2"/>
    </font>
    <font>
      <sz val="8"/>
      <color theme="1"/>
      <name val="Arial Narrow"/>
      <family val="2"/>
    </font>
    <font>
      <b/>
      <sz val="11"/>
      <color theme="1"/>
      <name val="Calibri"/>
      <family val="2"/>
    </font>
    <font>
      <sz val="11"/>
      <color theme="0"/>
      <name val="Calibri"/>
      <family val="2"/>
      <scheme val="minor"/>
    </font>
    <font>
      <u/>
      <sz val="10"/>
      <color theme="1"/>
      <name val="Arial Narrow"/>
      <family val="2"/>
    </font>
    <font>
      <b/>
      <i/>
      <sz val="10"/>
      <color theme="1"/>
      <name val="Arial Narrow"/>
      <family val="2"/>
    </font>
    <font>
      <b/>
      <sz val="14"/>
      <color theme="1"/>
      <name val="Calibri"/>
      <family val="2"/>
      <scheme val="minor"/>
    </font>
    <font>
      <b/>
      <sz val="11"/>
      <color theme="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b/>
      <sz val="9"/>
      <color rgb="FF00B050"/>
      <name val="Calibri"/>
      <family val="2"/>
      <scheme val="minor"/>
    </font>
    <font>
      <i/>
      <sz val="8"/>
      <color theme="1"/>
      <name val="Calibri"/>
      <family val="2"/>
      <scheme val="minor"/>
    </font>
    <font>
      <b/>
      <i/>
      <sz val="9"/>
      <color theme="1"/>
      <name val="Calibri"/>
      <family val="2"/>
      <scheme val="minor"/>
    </font>
    <font>
      <b/>
      <sz val="9"/>
      <color rgb="FFFF0000"/>
      <name val="Calibri"/>
      <family val="2"/>
      <scheme val="minor"/>
    </font>
    <font>
      <u/>
      <sz val="11"/>
      <color theme="1"/>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rgb="FFC4BC96"/>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style="medium">
        <color theme="9" tint="-0.249977111117893"/>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6">
    <xf numFmtId="0" fontId="0" fillId="0" borderId="0" xfId="0"/>
    <xf numFmtId="0" fontId="2" fillId="0" borderId="0" xfId="0" applyFont="1"/>
    <xf numFmtId="0" fontId="5" fillId="2" borderId="1" xfId="0" applyFont="1" applyFill="1" applyBorder="1" applyAlignment="1">
      <alignment vertical="center"/>
    </xf>
    <xf numFmtId="0" fontId="5" fillId="2" borderId="6" xfId="0" applyFont="1" applyFill="1" applyBorder="1" applyAlignment="1">
      <alignment vertical="center"/>
    </xf>
    <xf numFmtId="0" fontId="5" fillId="0" borderId="8" xfId="0" applyFont="1" applyBorder="1" applyAlignment="1">
      <alignment vertical="center" wrapText="1"/>
    </xf>
    <xf numFmtId="0" fontId="5" fillId="2" borderId="8" xfId="0" applyFont="1" applyFill="1" applyBorder="1" applyAlignment="1">
      <alignment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vertical="center" wrapText="1"/>
    </xf>
    <xf numFmtId="0" fontId="5" fillId="2" borderId="8" xfId="0" applyFont="1" applyFill="1" applyBorder="1" applyAlignment="1">
      <alignment vertical="center" wrapText="1"/>
    </xf>
    <xf numFmtId="0" fontId="8" fillId="0" borderId="8" xfId="0" applyFont="1" applyBorder="1" applyAlignment="1">
      <alignment horizontal="center" vertical="center" wrapText="1"/>
    </xf>
    <xf numFmtId="14" fontId="5" fillId="0" borderId="8" xfId="0" applyNumberFormat="1" applyFont="1" applyBorder="1" applyAlignment="1">
      <alignment horizontal="right" vertical="center"/>
    </xf>
    <xf numFmtId="0" fontId="5" fillId="0" borderId="8" xfId="0" applyFont="1" applyBorder="1" applyAlignment="1">
      <alignment vertical="center"/>
    </xf>
    <xf numFmtId="0" fontId="4" fillId="0" borderId="8" xfId="0" applyFont="1" applyBorder="1" applyAlignment="1">
      <alignment vertical="center"/>
    </xf>
    <xf numFmtId="0" fontId="8" fillId="0" borderId="0" xfId="0" applyFont="1"/>
    <xf numFmtId="0" fontId="5"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vertical="center"/>
    </xf>
    <xf numFmtId="43" fontId="5" fillId="0" borderId="0" xfId="1" applyFont="1"/>
    <xf numFmtId="0" fontId="5" fillId="0" borderId="0" xfId="0" applyFont="1"/>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center" vertical="center" wrapText="1"/>
    </xf>
    <xf numFmtId="0" fontId="5" fillId="0" borderId="0" xfId="0" applyFont="1" applyBorder="1" applyAlignment="1">
      <alignment vertical="center" wrapText="1"/>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43" fontId="10" fillId="0" borderId="0" xfId="0" applyNumberFormat="1" applyFont="1"/>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4" fontId="5" fillId="0" borderId="0" xfId="0" applyNumberFormat="1" applyFont="1" applyBorder="1" applyAlignment="1">
      <alignment vertical="center" wrapText="1"/>
    </xf>
    <xf numFmtId="4" fontId="0" fillId="0" borderId="0" xfId="0" applyNumberFormat="1"/>
    <xf numFmtId="0" fontId="12" fillId="0" borderId="0" xfId="0" applyFont="1" applyBorder="1" applyAlignment="1">
      <alignment horizontal="left" vertical="center"/>
    </xf>
    <xf numFmtId="0" fontId="5" fillId="0" borderId="0" xfId="0"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5" fillId="6" borderId="0" xfId="0" applyFont="1" applyFill="1" applyBorder="1" applyAlignment="1">
      <alignment horizontal="center" vertical="center"/>
    </xf>
    <xf numFmtId="0" fontId="5" fillId="0" borderId="8" xfId="0" applyFont="1" applyBorder="1" applyAlignment="1">
      <alignment horizontal="center"/>
    </xf>
    <xf numFmtId="0" fontId="0" fillId="0" borderId="0" xfId="0" applyAlignment="1">
      <alignment horizontal="center"/>
    </xf>
    <xf numFmtId="0" fontId="13" fillId="0" borderId="0" xfId="0" applyFont="1" applyAlignment="1">
      <alignment horizontal="center"/>
    </xf>
    <xf numFmtId="0" fontId="3" fillId="0" borderId="0" xfId="0" applyFont="1" applyAlignment="1">
      <alignment horizontal="center" vertical="center"/>
    </xf>
    <xf numFmtId="0" fontId="5" fillId="2" borderId="16" xfId="0" applyFont="1" applyFill="1" applyBorder="1" applyAlignment="1">
      <alignment vertical="center" wrapText="1"/>
    </xf>
    <xf numFmtId="0" fontId="5" fillId="2" borderId="9" xfId="0" applyFont="1" applyFill="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5" fillId="2" borderId="16" xfId="0" applyFont="1" applyFill="1" applyBorder="1" applyAlignment="1">
      <alignment vertical="center"/>
    </xf>
    <xf numFmtId="0" fontId="5" fillId="2" borderId="9" xfId="0" applyFont="1" applyFill="1" applyBorder="1" applyAlignment="1">
      <alignment vertical="center"/>
    </xf>
    <xf numFmtId="0" fontId="0" fillId="0" borderId="0" xfId="0" applyAlignment="1">
      <alignment horizontal="center"/>
    </xf>
    <xf numFmtId="0" fontId="9" fillId="0" borderId="0" xfId="0" applyFont="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4" borderId="0" xfId="0" applyFont="1" applyFill="1" applyBorder="1" applyAlignment="1">
      <alignment horizontal="center" vertical="center"/>
    </xf>
    <xf numFmtId="0" fontId="5" fillId="5" borderId="0" xfId="0" applyFont="1" applyFill="1" applyBorder="1" applyAlignment="1">
      <alignment horizontal="center" vertical="center"/>
    </xf>
    <xf numFmtId="0" fontId="5" fillId="6" borderId="0" xfId="0" applyFont="1" applyFill="1" applyBorder="1" applyAlignment="1">
      <alignment horizontal="center" vertical="center"/>
    </xf>
    <xf numFmtId="0" fontId="5" fillId="2" borderId="2" xfId="0" applyFont="1" applyFill="1" applyBorder="1" applyAlignment="1">
      <alignment vertical="center"/>
    </xf>
    <xf numFmtId="0" fontId="5" fillId="2" borderId="4" xfId="0" applyFont="1" applyFill="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14" xfId="0" applyFont="1" applyFill="1" applyBorder="1" applyAlignment="1">
      <alignment vertical="center"/>
    </xf>
    <xf numFmtId="0" fontId="5" fillId="2" borderId="15" xfId="0" applyFont="1" applyFill="1" applyBorder="1" applyAlignment="1">
      <alignment vertical="center"/>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2" fillId="0" borderId="7" xfId="0" applyFont="1" applyBorder="1"/>
    <xf numFmtId="0" fontId="5" fillId="0" borderId="0" xfId="0" applyFont="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4" fillId="0" borderId="0" xfId="0" applyFont="1" applyAlignment="1">
      <alignment horizontal="center"/>
    </xf>
    <xf numFmtId="0" fontId="15" fillId="0" borderId="20" xfId="0" applyFont="1" applyBorder="1" applyAlignment="1">
      <alignment horizontal="righ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21" xfId="0" applyFont="1" applyBorder="1" applyAlignment="1">
      <alignment horizontal="left" vertical="center"/>
    </xf>
    <xf numFmtId="0" fontId="16" fillId="0" borderId="23" xfId="0" applyFont="1" applyBorder="1" applyAlignment="1">
      <alignment horizontal="left" vertical="center"/>
    </xf>
    <xf numFmtId="0" fontId="16" fillId="0" borderId="22" xfId="0" applyFont="1" applyBorder="1" applyAlignment="1">
      <alignment horizontal="left" vertical="center"/>
    </xf>
    <xf numFmtId="0" fontId="15" fillId="0" borderId="20" xfId="0" applyFont="1" applyBorder="1" applyAlignment="1">
      <alignment horizontal="right" vertical="center" wrapText="1"/>
    </xf>
    <xf numFmtId="0" fontId="16" fillId="0" borderId="2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2" xfId="0" applyFont="1" applyBorder="1" applyAlignment="1">
      <alignment horizontal="center" vertical="center" wrapText="1"/>
    </xf>
    <xf numFmtId="0" fontId="17" fillId="0" borderId="0" xfId="0" applyFont="1" applyAlignment="1">
      <alignment horizontal="center"/>
    </xf>
    <xf numFmtId="0" fontId="17" fillId="0" borderId="20" xfId="0" applyFont="1" applyBorder="1" applyAlignment="1">
      <alignment horizontal="center"/>
    </xf>
    <xf numFmtId="0" fontId="15" fillId="0" borderId="20" xfId="0" applyFont="1" applyBorder="1" applyAlignment="1">
      <alignment horizontal="center"/>
    </xf>
    <xf numFmtId="0" fontId="15" fillId="0" borderId="21" xfId="0" applyFont="1" applyBorder="1" applyAlignment="1">
      <alignment horizontal="center"/>
    </xf>
    <xf numFmtId="0" fontId="15" fillId="0" borderId="23" xfId="0" applyFont="1" applyBorder="1" applyAlignment="1">
      <alignment horizontal="center"/>
    </xf>
    <xf numFmtId="0" fontId="15" fillId="0" borderId="22" xfId="0" applyFont="1" applyBorder="1" applyAlignment="1">
      <alignment horizontal="center"/>
    </xf>
    <xf numFmtId="0" fontId="18" fillId="0" borderId="20" xfId="0" applyFont="1" applyBorder="1"/>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8" fillId="0" borderId="20" xfId="0" applyFont="1" applyBorder="1" applyAlignment="1">
      <alignment vertical="center"/>
    </xf>
    <xf numFmtId="0" fontId="16" fillId="0" borderId="27" xfId="0" applyFont="1" applyBorder="1" applyAlignment="1">
      <alignment horizontal="left" vertical="center" wrapText="1" indent="1"/>
    </xf>
    <xf numFmtId="0" fontId="16" fillId="0" borderId="28" xfId="0" applyFont="1" applyBorder="1" applyAlignment="1">
      <alignment horizontal="left" vertical="center" wrapText="1" indent="1"/>
    </xf>
    <xf numFmtId="0" fontId="16" fillId="0" borderId="29" xfId="0" applyFont="1" applyBorder="1" applyAlignment="1">
      <alignment horizontal="left" vertical="center" wrapText="1" indent="1"/>
    </xf>
    <xf numFmtId="0" fontId="16" fillId="0" borderId="23" xfId="0" applyFont="1" applyBorder="1" applyAlignment="1">
      <alignment horizontal="left" vertical="center" wrapText="1"/>
    </xf>
    <xf numFmtId="0" fontId="16" fillId="0" borderId="30" xfId="0" applyFont="1" applyBorder="1" applyAlignment="1">
      <alignment horizontal="left" vertical="center" wrapText="1" indent="1"/>
    </xf>
    <xf numFmtId="0" fontId="16" fillId="0" borderId="0" xfId="0" applyFont="1" applyBorder="1" applyAlignment="1">
      <alignment horizontal="left" vertical="center" wrapText="1" indent="1"/>
    </xf>
    <xf numFmtId="0" fontId="16" fillId="0" borderId="31" xfId="0" applyFont="1" applyBorder="1" applyAlignment="1">
      <alignment horizontal="left" vertical="center" wrapText="1" indent="1"/>
    </xf>
    <xf numFmtId="0" fontId="16" fillId="0" borderId="24" xfId="0" applyFont="1" applyBorder="1" applyAlignment="1">
      <alignment horizontal="left" vertical="center" wrapText="1" indent="1"/>
    </xf>
    <xf numFmtId="0" fontId="16" fillId="0" borderId="25" xfId="0" applyFont="1" applyBorder="1" applyAlignment="1">
      <alignment horizontal="left" vertical="center" wrapText="1" indent="1"/>
    </xf>
    <xf numFmtId="0" fontId="16" fillId="0" borderId="26" xfId="0" applyFont="1" applyBorder="1" applyAlignment="1">
      <alignment horizontal="left" vertical="center" wrapText="1" indent="1"/>
    </xf>
    <xf numFmtId="0" fontId="18" fillId="0" borderId="32" xfId="0" applyFont="1" applyBorder="1"/>
    <xf numFmtId="0" fontId="16" fillId="0" borderId="24" xfId="0" applyFont="1" applyBorder="1" applyAlignment="1">
      <alignment horizontal="center"/>
    </xf>
    <xf numFmtId="0" fontId="16" fillId="0" borderId="26" xfId="0" applyFont="1" applyBorder="1" applyAlignment="1">
      <alignment horizontal="center"/>
    </xf>
    <xf numFmtId="0" fontId="16" fillId="0" borderId="21" xfId="0" applyFont="1" applyBorder="1" applyAlignment="1">
      <alignment horizontal="center"/>
    </xf>
    <xf numFmtId="0" fontId="16" fillId="0" borderId="23" xfId="0" applyFont="1" applyBorder="1" applyAlignment="1">
      <alignment horizontal="center"/>
    </xf>
    <xf numFmtId="0" fontId="16" fillId="0" borderId="22"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16" fillId="0" borderId="25" xfId="0" applyFont="1" applyBorder="1" applyAlignment="1">
      <alignment horizontal="center"/>
    </xf>
    <xf numFmtId="0" fontId="15" fillId="0" borderId="27" xfId="0" applyFont="1" applyBorder="1" applyAlignment="1">
      <alignment horizontal="center"/>
    </xf>
    <xf numFmtId="0" fontId="15" fillId="0" borderId="28" xfId="0" applyFont="1" applyBorder="1" applyAlignment="1">
      <alignment horizontal="center"/>
    </xf>
    <xf numFmtId="0" fontId="15" fillId="0" borderId="29" xfId="0" applyFont="1" applyBorder="1" applyAlignment="1">
      <alignment horizontal="center"/>
    </xf>
    <xf numFmtId="0" fontId="15" fillId="0" borderId="27" xfId="0" applyFont="1" applyBorder="1" applyAlignment="1">
      <alignment horizontal="center" vertical="center" wrapText="1"/>
    </xf>
    <xf numFmtId="0" fontId="15" fillId="0" borderId="29" xfId="0" applyFont="1" applyBorder="1" applyAlignment="1">
      <alignment horizontal="center" vertical="center" wrapText="1"/>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6" fillId="0" borderId="33"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9"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6" fillId="0" borderId="27" xfId="0" applyFont="1" applyBorder="1" applyAlignment="1">
      <alignment horizontal="center" vertical="center"/>
    </xf>
    <xf numFmtId="0" fontId="16" fillId="0" borderId="29" xfId="0" quotePrefix="1" applyFont="1" applyBorder="1" applyAlignment="1">
      <alignment vertical="center"/>
    </xf>
    <xf numFmtId="0" fontId="16" fillId="0" borderId="34"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3" xfId="0" applyFont="1" applyBorder="1" applyAlignment="1">
      <alignment horizontal="center" vertical="center"/>
    </xf>
    <xf numFmtId="0" fontId="16" fillId="0" borderId="27" xfId="0" applyFont="1" applyBorder="1" applyAlignment="1">
      <alignment horizontal="center" vertical="center"/>
    </xf>
    <xf numFmtId="0" fontId="16" fillId="0" borderId="30" xfId="0" applyFont="1" applyBorder="1" applyAlignment="1">
      <alignment horizontal="center" vertical="center"/>
    </xf>
    <xf numFmtId="0" fontId="18" fillId="0" borderId="31" xfId="0" quotePrefix="1" applyFont="1" applyBorder="1" applyAlignment="1">
      <alignment vertical="center"/>
    </xf>
    <xf numFmtId="0" fontId="16" fillId="0" borderId="3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32" xfId="0" applyFont="1" applyBorder="1" applyAlignment="1">
      <alignment horizontal="center" vertical="center"/>
    </xf>
    <xf numFmtId="0" fontId="16" fillId="0" borderId="24" xfId="0" applyFont="1" applyBorder="1" applyAlignment="1">
      <alignment horizontal="center" vertical="center"/>
    </xf>
    <xf numFmtId="0" fontId="16" fillId="0" borderId="24" xfId="0" applyFont="1" applyBorder="1" applyAlignment="1">
      <alignment horizontal="center" vertical="center"/>
    </xf>
    <xf numFmtId="0" fontId="18" fillId="0" borderId="26" xfId="0" quotePrefix="1" applyFont="1" applyBorder="1" applyAlignment="1">
      <alignment vertical="center"/>
    </xf>
    <xf numFmtId="0" fontId="18" fillId="0" borderId="33" xfId="0" applyFont="1" applyBorder="1" applyAlignment="1">
      <alignment horizontal="center" vertical="center"/>
    </xf>
    <xf numFmtId="0" fontId="16" fillId="0" borderId="33" xfId="0" applyFont="1" applyBorder="1" applyAlignment="1">
      <alignment horizontal="left" vertical="center" wrapText="1"/>
    </xf>
    <xf numFmtId="0" fontId="16" fillId="0" borderId="27" xfId="0" applyFont="1" applyBorder="1" applyAlignment="1">
      <alignment horizontal="left" vertical="center" wrapText="1"/>
    </xf>
    <xf numFmtId="0" fontId="16" fillId="0" borderId="29" xfId="0" applyFont="1" applyBorder="1" applyAlignment="1">
      <alignment horizontal="left" vertical="center" wrapText="1"/>
    </xf>
    <xf numFmtId="0" fontId="18" fillId="0" borderId="35" xfId="0" applyFont="1" applyBorder="1" applyAlignment="1">
      <alignment vertical="center"/>
    </xf>
    <xf numFmtId="0" fontId="18" fillId="0" borderId="20" xfId="0" applyFont="1" applyBorder="1" applyAlignment="1">
      <alignment horizontal="center" vertical="center"/>
    </xf>
    <xf numFmtId="2" fontId="18" fillId="0" borderId="20" xfId="0" applyNumberFormat="1" applyFont="1" applyBorder="1" applyAlignment="1">
      <alignment horizontal="center" vertical="center"/>
    </xf>
    <xf numFmtId="2" fontId="18" fillId="0" borderId="33" xfId="0" applyNumberFormat="1" applyFont="1" applyBorder="1" applyAlignment="1">
      <alignment horizontal="center" vertical="center"/>
    </xf>
    <xf numFmtId="0" fontId="20" fillId="0" borderId="27" xfId="0" applyFont="1" applyFill="1" applyBorder="1" applyAlignment="1">
      <alignment horizontal="center" vertical="center"/>
    </xf>
    <xf numFmtId="9" fontId="18" fillId="0" borderId="29" xfId="2" applyFont="1" applyBorder="1" applyAlignment="1">
      <alignment horizontal="center" vertical="center"/>
    </xf>
    <xf numFmtId="0" fontId="0" fillId="0" borderId="0" xfId="0" applyAlignment="1">
      <alignment vertical="center"/>
    </xf>
    <xf numFmtId="0" fontId="18" fillId="0" borderId="34" xfId="0" applyFont="1" applyBorder="1" applyAlignment="1">
      <alignment horizontal="center" vertical="center"/>
    </xf>
    <xf numFmtId="0" fontId="16" fillId="0" borderId="34" xfId="0" applyFont="1" applyBorder="1" applyAlignment="1">
      <alignment horizontal="left" vertical="center" wrapText="1"/>
    </xf>
    <xf numFmtId="0" fontId="16" fillId="0" borderId="30" xfId="0" applyFont="1" applyBorder="1" applyAlignment="1">
      <alignment horizontal="left" vertical="center" wrapText="1"/>
    </xf>
    <xf numFmtId="0" fontId="16" fillId="0" borderId="31" xfId="0" applyFont="1" applyBorder="1" applyAlignment="1">
      <alignment horizontal="left" vertical="center" wrapText="1"/>
    </xf>
    <xf numFmtId="0" fontId="16" fillId="0" borderId="34" xfId="0" applyFont="1" applyBorder="1" applyAlignment="1">
      <alignment horizontal="center" vertical="center"/>
    </xf>
    <xf numFmtId="0" fontId="19" fillId="0" borderId="27" xfId="0" applyFont="1" applyBorder="1" applyAlignment="1">
      <alignment horizontal="left" vertical="center" wrapText="1"/>
    </xf>
    <xf numFmtId="0" fontId="19" fillId="0" borderId="29" xfId="0" applyFont="1" applyBorder="1" applyAlignment="1">
      <alignment horizontal="left" vertical="center" wrapText="1"/>
    </xf>
    <xf numFmtId="1" fontId="18" fillId="0" borderId="20" xfId="0" applyNumberFormat="1" applyFont="1" applyBorder="1" applyAlignment="1">
      <alignment horizontal="center" vertical="center"/>
    </xf>
    <xf numFmtId="2" fontId="18" fillId="0" borderId="34" xfId="0" applyNumberFormat="1" applyFont="1" applyBorder="1" applyAlignment="1">
      <alignment horizontal="center" vertical="center"/>
    </xf>
    <xf numFmtId="0" fontId="20" fillId="0" borderId="30" xfId="0" applyFont="1" applyFill="1" applyBorder="1" applyAlignment="1">
      <alignment horizontal="center" vertical="center"/>
    </xf>
    <xf numFmtId="9" fontId="18" fillId="0" borderId="31" xfId="2" applyFont="1" applyBorder="1" applyAlignment="1">
      <alignment horizontal="center" vertical="center"/>
    </xf>
    <xf numFmtId="0" fontId="18" fillId="0" borderId="32" xfId="0" applyFont="1" applyBorder="1" applyAlignment="1">
      <alignment horizontal="center" vertical="center"/>
    </xf>
    <xf numFmtId="2" fontId="18" fillId="0" borderId="32" xfId="0" applyNumberFormat="1" applyFont="1" applyBorder="1" applyAlignment="1">
      <alignment horizontal="center" vertical="center"/>
    </xf>
    <xf numFmtId="0" fontId="20" fillId="0" borderId="24" xfId="0" applyFont="1" applyFill="1" applyBorder="1" applyAlignment="1">
      <alignment horizontal="center" vertical="center"/>
    </xf>
    <xf numFmtId="9" fontId="18" fillId="0" borderId="26" xfId="2" applyFont="1" applyBorder="1" applyAlignment="1">
      <alignment horizontal="center" vertical="center"/>
    </xf>
    <xf numFmtId="0" fontId="18" fillId="0" borderId="34" xfId="0" applyFont="1" applyBorder="1" applyAlignment="1">
      <alignment horizontal="center" vertical="center"/>
    </xf>
    <xf numFmtId="0" fontId="16" fillId="0" borderId="32" xfId="0" applyFont="1" applyBorder="1" applyAlignment="1">
      <alignment horizontal="left" vertical="center" wrapText="1"/>
    </xf>
    <xf numFmtId="0" fontId="16" fillId="0" borderId="33" xfId="0" applyFont="1" applyBorder="1" applyAlignment="1">
      <alignment horizontal="left" vertical="top" wrapText="1"/>
    </xf>
    <xf numFmtId="9" fontId="18" fillId="0" borderId="20" xfId="0" applyNumberFormat="1" applyFont="1" applyBorder="1" applyAlignment="1">
      <alignment horizontal="center" vertical="center"/>
    </xf>
    <xf numFmtId="164" fontId="18" fillId="0" borderId="33" xfId="2" applyNumberFormat="1" applyFont="1" applyBorder="1" applyAlignment="1">
      <alignment horizontal="center" vertical="center"/>
    </xf>
    <xf numFmtId="0" fontId="16" fillId="0" borderId="34" xfId="0" applyFont="1" applyBorder="1" applyAlignment="1">
      <alignment horizontal="left" vertical="top" wrapText="1"/>
    </xf>
    <xf numFmtId="164" fontId="18" fillId="0" borderId="34" xfId="2" applyNumberFormat="1" applyFont="1" applyBorder="1" applyAlignment="1">
      <alignment horizontal="center" vertical="center"/>
    </xf>
    <xf numFmtId="0" fontId="16" fillId="0" borderId="32" xfId="0" applyFont="1" applyBorder="1" applyAlignment="1">
      <alignment horizontal="left" vertical="top" wrapText="1"/>
    </xf>
    <xf numFmtId="164" fontId="18" fillId="0" borderId="20" xfId="0" applyNumberFormat="1" applyFont="1" applyBorder="1" applyAlignment="1">
      <alignment horizontal="center" vertical="center"/>
    </xf>
    <xf numFmtId="164" fontId="18" fillId="0" borderId="32" xfId="2" applyNumberFormat="1" applyFont="1" applyBorder="1" applyAlignment="1">
      <alignment horizontal="center" vertical="center"/>
    </xf>
    <xf numFmtId="0" fontId="18" fillId="0" borderId="33" xfId="0" applyFont="1" applyBorder="1" applyAlignment="1">
      <alignment horizontal="center" vertical="center" wrapText="1"/>
    </xf>
    <xf numFmtId="1" fontId="18" fillId="0" borderId="33" xfId="0" applyNumberFormat="1" applyFont="1" applyBorder="1" applyAlignment="1">
      <alignment horizontal="center" vertical="center"/>
    </xf>
    <xf numFmtId="0" fontId="23" fillId="0" borderId="27" xfId="0" applyFont="1" applyFill="1" applyBorder="1" applyAlignment="1">
      <alignment horizontal="center" vertical="center"/>
    </xf>
    <xf numFmtId="0" fontId="18" fillId="0" borderId="34" xfId="0" applyFont="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23" fillId="0" borderId="30" xfId="0" applyFont="1" applyFill="1" applyBorder="1" applyAlignment="1">
      <alignment horizontal="center" vertical="center"/>
    </xf>
    <xf numFmtId="0" fontId="0" fillId="0" borderId="24" xfId="0" applyBorder="1" applyAlignment="1">
      <alignment horizontal="left" vertical="center" wrapText="1"/>
    </xf>
    <xf numFmtId="0" fontId="0" fillId="0" borderId="26" xfId="0" applyBorder="1" applyAlignment="1">
      <alignment horizontal="left"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23" fillId="0" borderId="24" xfId="0" applyFont="1" applyFill="1" applyBorder="1" applyAlignment="1">
      <alignment horizontal="center" vertical="center"/>
    </xf>
    <xf numFmtId="0" fontId="18" fillId="0" borderId="20" xfId="0" applyNumberFormat="1" applyFont="1" applyBorder="1" applyAlignment="1">
      <alignment horizontal="center" vertical="center"/>
    </xf>
    <xf numFmtId="165" fontId="18" fillId="0" borderId="33" xfId="0" applyNumberFormat="1" applyFont="1" applyBorder="1" applyAlignment="1">
      <alignment horizontal="center" vertical="center"/>
    </xf>
    <xf numFmtId="165" fontId="18" fillId="0" borderId="20" xfId="0" applyNumberFormat="1" applyFont="1" applyBorder="1" applyAlignment="1">
      <alignment horizontal="center" vertical="center"/>
    </xf>
    <xf numFmtId="165" fontId="18" fillId="0" borderId="34" xfId="0" applyNumberFormat="1" applyFont="1" applyBorder="1" applyAlignment="1">
      <alignment horizontal="center" vertical="center"/>
    </xf>
    <xf numFmtId="165" fontId="18" fillId="0" borderId="32" xfId="0" applyNumberFormat="1" applyFont="1" applyBorder="1" applyAlignment="1">
      <alignment horizontal="center" vertical="center"/>
    </xf>
    <xf numFmtId="0" fontId="18" fillId="0" borderId="32" xfId="0" applyFont="1" applyBorder="1" applyAlignment="1">
      <alignment horizontal="center"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9" fontId="18" fillId="0" borderId="20" xfId="2"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horizontal="right"/>
    </xf>
    <xf numFmtId="0" fontId="24" fillId="0" borderId="0" xfId="0" applyFont="1"/>
    <xf numFmtId="16" fontId="0" fillId="0" borderId="0" xfId="0" applyNumberFormat="1"/>
    <xf numFmtId="0" fontId="0" fillId="0" borderId="36" xfId="0" applyBorder="1"/>
    <xf numFmtId="2" fontId="0" fillId="0" borderId="0" xfId="0" applyNumberFormat="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219075</xdr:rowOff>
    </xdr:from>
    <xdr:to>
      <xdr:col>1</xdr:col>
      <xdr:colOff>808801</xdr:colOff>
      <xdr:row>5</xdr:row>
      <xdr:rowOff>159007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1" y="457200"/>
          <a:ext cx="751650" cy="749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2</xdr:row>
      <xdr:rowOff>19050</xdr:rowOff>
    </xdr:from>
    <xdr:to>
      <xdr:col>1</xdr:col>
      <xdr:colOff>951675</xdr:colOff>
      <xdr:row>6</xdr:row>
      <xdr:rowOff>6607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495300"/>
          <a:ext cx="751650" cy="749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751650</xdr:colOff>
      <xdr:row>5</xdr:row>
      <xdr:rowOff>178057</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825" y="476250"/>
          <a:ext cx="751650" cy="7495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314325</xdr:colOff>
      <xdr:row>2</xdr:row>
      <xdr:rowOff>47625</xdr:rowOff>
    </xdr:from>
    <xdr:to>
      <xdr:col>1</xdr:col>
      <xdr:colOff>1065975</xdr:colOff>
      <xdr:row>6</xdr:row>
      <xdr:rowOff>35182</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4575" y="523875"/>
          <a:ext cx="751650" cy="7495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228600</xdr:colOff>
      <xdr:row>2</xdr:row>
      <xdr:rowOff>0</xdr:rowOff>
    </xdr:from>
    <xdr:to>
      <xdr:col>1</xdr:col>
      <xdr:colOff>980250</xdr:colOff>
      <xdr:row>5</xdr:row>
      <xdr:rowOff>178057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00" y="476250"/>
          <a:ext cx="751650" cy="7495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2</xdr:row>
      <xdr:rowOff>47625</xdr:rowOff>
    </xdr:from>
    <xdr:to>
      <xdr:col>2</xdr:col>
      <xdr:colOff>8700</xdr:colOff>
      <xdr:row>6</xdr:row>
      <xdr:rowOff>35182</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5" y="523875"/>
          <a:ext cx="751650" cy="7495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85725</xdr:colOff>
      <xdr:row>0</xdr:row>
      <xdr:rowOff>142875</xdr:rowOff>
    </xdr:from>
    <xdr:to>
      <xdr:col>3</xdr:col>
      <xdr:colOff>762000</xdr:colOff>
      <xdr:row>4</xdr:row>
      <xdr:rowOff>159353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71725" y="142875"/>
          <a:ext cx="923925" cy="9213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33"/>
  <sheetViews>
    <sheetView tabSelected="1" workbookViewId="0">
      <selection activeCell="I12" sqref="I12"/>
    </sheetView>
  </sheetViews>
  <sheetFormatPr baseColWidth="10" defaultRowHeight="15" x14ac:dyDescent="0.25"/>
  <cols>
    <col min="2" max="2" width="14.42578125" bestFit="1" customWidth="1"/>
  </cols>
  <sheetData>
    <row r="1" spans="2:7" ht="18.75" x14ac:dyDescent="0.3">
      <c r="B1" s="52" t="s">
        <v>103</v>
      </c>
      <c r="C1" s="52"/>
      <c r="D1" s="52"/>
      <c r="E1" s="52"/>
      <c r="F1" s="52"/>
      <c r="G1" s="52"/>
    </row>
    <row r="2" spans="2:7" ht="18.75" x14ac:dyDescent="0.3">
      <c r="B2" s="52" t="s">
        <v>104</v>
      </c>
      <c r="C2" s="52"/>
      <c r="D2" s="52"/>
      <c r="E2" s="52"/>
      <c r="F2" s="52"/>
      <c r="G2" s="52"/>
    </row>
    <row r="4" spans="2:7" x14ac:dyDescent="0.25">
      <c r="B4" s="53" t="s">
        <v>0</v>
      </c>
      <c r="C4" s="53"/>
      <c r="D4" s="53"/>
      <c r="E4" s="53"/>
      <c r="F4" s="53"/>
      <c r="G4" s="53"/>
    </row>
    <row r="5" spans="2:7" x14ac:dyDescent="0.25">
      <c r="B5" s="65" t="s">
        <v>1</v>
      </c>
      <c r="C5" s="65"/>
      <c r="D5" s="65"/>
      <c r="E5" s="65"/>
      <c r="F5" s="65"/>
      <c r="G5" s="65"/>
    </row>
    <row r="6" spans="2:7" ht="15.75" thickBot="1" x14ac:dyDescent="0.3">
      <c r="B6" s="1"/>
      <c r="C6" s="1"/>
      <c r="D6" s="1"/>
      <c r="E6" s="1"/>
      <c r="F6" s="1"/>
      <c r="G6" s="1"/>
    </row>
    <row r="7" spans="2:7" ht="15.75" thickBot="1" x14ac:dyDescent="0.3">
      <c r="B7" s="2" t="s">
        <v>2</v>
      </c>
      <c r="C7" s="66" t="s">
        <v>45</v>
      </c>
      <c r="D7" s="67"/>
      <c r="E7" s="67"/>
      <c r="F7" s="67"/>
      <c r="G7" s="68"/>
    </row>
    <row r="8" spans="2:7" ht="15.75" thickBot="1" x14ac:dyDescent="0.3">
      <c r="B8" s="3" t="s">
        <v>3</v>
      </c>
      <c r="C8" s="4" t="s">
        <v>4</v>
      </c>
      <c r="D8" s="5" t="s">
        <v>5</v>
      </c>
      <c r="E8" s="56" t="s">
        <v>46</v>
      </c>
      <c r="F8" s="57"/>
      <c r="G8" s="58"/>
    </row>
    <row r="9" spans="2:7" ht="25.5" customHeight="1" thickBot="1" x14ac:dyDescent="0.3">
      <c r="B9" s="3" t="s">
        <v>6</v>
      </c>
      <c r="C9" s="56" t="s">
        <v>47</v>
      </c>
      <c r="D9" s="57"/>
      <c r="E9" s="57"/>
      <c r="F9" s="57"/>
      <c r="G9" s="58"/>
    </row>
    <row r="10" spans="2:7" ht="15.75" thickBot="1" x14ac:dyDescent="0.3">
      <c r="B10" s="3" t="s">
        <v>7</v>
      </c>
      <c r="C10" s="6" t="s">
        <v>8</v>
      </c>
      <c r="D10" s="5" t="s">
        <v>9</v>
      </c>
      <c r="E10" s="7" t="s">
        <v>10</v>
      </c>
      <c r="F10" s="5" t="s">
        <v>11</v>
      </c>
      <c r="G10" s="7" t="s">
        <v>12</v>
      </c>
    </row>
    <row r="11" spans="2:7" ht="15.75" thickBot="1" x14ac:dyDescent="0.3">
      <c r="B11" s="3" t="s">
        <v>13</v>
      </c>
      <c r="C11" s="56" t="s">
        <v>87</v>
      </c>
      <c r="D11" s="57"/>
      <c r="E11" s="57"/>
      <c r="F11" s="57"/>
      <c r="G11" s="58"/>
    </row>
    <row r="12" spans="2:7" ht="15.75" thickBot="1" x14ac:dyDescent="0.3">
      <c r="B12" s="54" t="s">
        <v>14</v>
      </c>
      <c r="C12" s="8" t="s">
        <v>15</v>
      </c>
      <c r="D12" s="8" t="s">
        <v>16</v>
      </c>
      <c r="E12" s="8" t="s">
        <v>17</v>
      </c>
      <c r="F12" s="8" t="s">
        <v>18</v>
      </c>
      <c r="G12" s="8" t="s">
        <v>19</v>
      </c>
    </row>
    <row r="13" spans="2:7" ht="15.75" thickBot="1" x14ac:dyDescent="0.3">
      <c r="B13" s="55"/>
      <c r="C13" s="7">
        <v>20</v>
      </c>
      <c r="D13" s="7">
        <v>40</v>
      </c>
      <c r="E13" s="7">
        <v>60</v>
      </c>
      <c r="F13" s="7">
        <v>100</v>
      </c>
      <c r="G13" s="7">
        <v>100</v>
      </c>
    </row>
    <row r="14" spans="2:7" ht="15.75" thickBot="1" x14ac:dyDescent="0.3">
      <c r="B14" s="3" t="s">
        <v>94</v>
      </c>
      <c r="C14" s="6">
        <v>20</v>
      </c>
      <c r="D14" s="7">
        <v>40</v>
      </c>
      <c r="E14" s="7">
        <v>60</v>
      </c>
      <c r="F14" s="7">
        <v>100</v>
      </c>
      <c r="G14" s="7">
        <v>100</v>
      </c>
    </row>
    <row r="15" spans="2:7" ht="15.75" thickBot="1" x14ac:dyDescent="0.3">
      <c r="B15" s="3" t="s">
        <v>93</v>
      </c>
      <c r="C15" s="6">
        <v>20</v>
      </c>
      <c r="D15" s="7">
        <v>40</v>
      </c>
      <c r="E15" s="7">
        <v>60</v>
      </c>
      <c r="F15" s="7">
        <v>100</v>
      </c>
      <c r="G15" s="7">
        <v>100</v>
      </c>
    </row>
    <row r="16" spans="2:7" ht="15.75" thickBot="1" x14ac:dyDescent="0.3">
      <c r="B16" s="3" t="s">
        <v>92</v>
      </c>
      <c r="C16" s="6">
        <v>20</v>
      </c>
      <c r="D16" s="7">
        <v>40</v>
      </c>
      <c r="E16" s="7">
        <v>60</v>
      </c>
      <c r="F16" s="7">
        <v>100</v>
      </c>
      <c r="G16" s="7">
        <v>100</v>
      </c>
    </row>
    <row r="17" spans="2:7" ht="15.75" thickBot="1" x14ac:dyDescent="0.3">
      <c r="B17" s="3" t="s">
        <v>20</v>
      </c>
      <c r="C17" s="6">
        <v>20</v>
      </c>
      <c r="D17" s="7">
        <v>40</v>
      </c>
      <c r="E17" s="7">
        <v>60</v>
      </c>
      <c r="F17" s="7">
        <v>100</v>
      </c>
      <c r="G17" s="7">
        <v>100</v>
      </c>
    </row>
    <row r="18" spans="2:7" ht="15.75" thickBot="1" x14ac:dyDescent="0.3">
      <c r="B18" s="3" t="s">
        <v>21</v>
      </c>
      <c r="C18" s="6">
        <v>20</v>
      </c>
      <c r="D18" s="7">
        <v>40</v>
      </c>
      <c r="E18" s="7">
        <v>60</v>
      </c>
      <c r="F18" s="7">
        <v>100</v>
      </c>
      <c r="G18" s="7">
        <v>100</v>
      </c>
    </row>
    <row r="19" spans="2:7" ht="26.25" thickBot="1" x14ac:dyDescent="0.3">
      <c r="B19" s="9" t="s">
        <v>22</v>
      </c>
      <c r="C19" s="6" t="s">
        <v>23</v>
      </c>
      <c r="D19" s="10" t="s">
        <v>24</v>
      </c>
      <c r="E19" s="6" t="s">
        <v>25</v>
      </c>
      <c r="F19" s="10" t="s">
        <v>26</v>
      </c>
      <c r="G19" s="6" t="s">
        <v>27</v>
      </c>
    </row>
    <row r="20" spans="2:7" ht="15.75" thickBot="1" x14ac:dyDescent="0.3">
      <c r="B20" s="9" t="s">
        <v>28</v>
      </c>
      <c r="C20" s="59" t="s">
        <v>29</v>
      </c>
      <c r="D20" s="60"/>
      <c r="E20" s="60"/>
      <c r="F20" s="60"/>
      <c r="G20" s="61"/>
    </row>
    <row r="21" spans="2:7" ht="26.25" thickBot="1" x14ac:dyDescent="0.3">
      <c r="B21" s="9" t="s">
        <v>30</v>
      </c>
      <c r="C21" s="56" t="s">
        <v>48</v>
      </c>
      <c r="D21" s="57"/>
      <c r="E21" s="57"/>
      <c r="F21" s="57"/>
      <c r="G21" s="58"/>
    </row>
    <row r="22" spans="2:7" ht="26.25" thickBot="1" x14ac:dyDescent="0.3">
      <c r="B22" s="9" t="s">
        <v>31</v>
      </c>
      <c r="C22" s="11" t="s">
        <v>49</v>
      </c>
      <c r="D22" s="10" t="s">
        <v>24</v>
      </c>
      <c r="E22" s="6" t="s">
        <v>50</v>
      </c>
      <c r="F22" s="10" t="s">
        <v>32</v>
      </c>
      <c r="G22" s="6" t="s">
        <v>51</v>
      </c>
    </row>
    <row r="23" spans="2:7" ht="26.25" thickBot="1" x14ac:dyDescent="0.3">
      <c r="B23" s="9" t="s">
        <v>33</v>
      </c>
      <c r="C23" s="11" t="s">
        <v>52</v>
      </c>
      <c r="D23" s="10" t="s">
        <v>24</v>
      </c>
      <c r="E23" s="6" t="s">
        <v>50</v>
      </c>
      <c r="F23" s="10" t="s">
        <v>32</v>
      </c>
      <c r="G23" s="6" t="s">
        <v>51</v>
      </c>
    </row>
    <row r="24" spans="2:7" ht="15.75" thickBot="1" x14ac:dyDescent="0.3">
      <c r="B24" s="62" t="s">
        <v>34</v>
      </c>
      <c r="C24" s="63"/>
      <c r="D24" s="63"/>
      <c r="E24" s="63"/>
      <c r="F24" s="63"/>
      <c r="G24" s="64"/>
    </row>
    <row r="25" spans="2:7" ht="15.75" thickBot="1" x14ac:dyDescent="0.3">
      <c r="B25" s="9" t="s">
        <v>35</v>
      </c>
      <c r="C25" s="7">
        <f>+-10%</f>
        <v>-0.1</v>
      </c>
      <c r="D25" s="10" t="s">
        <v>36</v>
      </c>
      <c r="E25" s="7">
        <f>+-20%</f>
        <v>-0.2</v>
      </c>
      <c r="F25" s="10" t="s">
        <v>37</v>
      </c>
      <c r="G25" s="7" t="s">
        <v>38</v>
      </c>
    </row>
    <row r="26" spans="2:7" ht="15.75" thickBot="1" x14ac:dyDescent="0.3">
      <c r="B26" s="62" t="s">
        <v>39</v>
      </c>
      <c r="C26" s="63"/>
      <c r="D26" s="63"/>
      <c r="E26" s="63"/>
      <c r="F26" s="63"/>
      <c r="G26" s="64"/>
    </row>
    <row r="27" spans="2:7" ht="15.75" thickBot="1" x14ac:dyDescent="0.3">
      <c r="B27" s="9" t="s">
        <v>40</v>
      </c>
      <c r="C27" s="56" t="s">
        <v>53</v>
      </c>
      <c r="D27" s="57"/>
      <c r="E27" s="57"/>
      <c r="F27" s="57"/>
      <c r="G27" s="58"/>
    </row>
    <row r="28" spans="2:7" ht="26.25" thickBot="1" x14ac:dyDescent="0.3">
      <c r="B28" s="9" t="s">
        <v>41</v>
      </c>
      <c r="C28" s="12">
        <v>45169</v>
      </c>
      <c r="D28" s="10" t="s">
        <v>42</v>
      </c>
      <c r="E28" s="56" t="s">
        <v>54</v>
      </c>
      <c r="F28" s="57"/>
      <c r="G28" s="58"/>
    </row>
    <row r="29" spans="2:7" ht="26.25" thickBot="1" x14ac:dyDescent="0.3">
      <c r="B29" s="9" t="s">
        <v>43</v>
      </c>
      <c r="C29" s="12">
        <v>45667</v>
      </c>
      <c r="D29" s="10" t="s">
        <v>42</v>
      </c>
      <c r="E29" s="56" t="s">
        <v>54</v>
      </c>
      <c r="F29" s="57"/>
      <c r="G29" s="58"/>
    </row>
    <row r="30" spans="2:7" ht="15.75" thickBot="1" x14ac:dyDescent="0.3">
      <c r="B30" s="62" t="s">
        <v>99</v>
      </c>
      <c r="C30" s="63"/>
      <c r="D30" s="63"/>
      <c r="E30" s="63"/>
      <c r="F30" s="63"/>
      <c r="G30" s="64"/>
    </row>
    <row r="31" spans="2:7" ht="15.75" thickBot="1" x14ac:dyDescent="0.3">
      <c r="B31" s="69" t="s">
        <v>44</v>
      </c>
      <c r="C31" s="8" t="s">
        <v>15</v>
      </c>
      <c r="D31" s="8" t="s">
        <v>16</v>
      </c>
      <c r="E31" s="8" t="s">
        <v>100</v>
      </c>
      <c r="F31" s="8" t="s">
        <v>18</v>
      </c>
      <c r="G31" s="8" t="s">
        <v>19</v>
      </c>
    </row>
    <row r="32" spans="2:7" ht="15.75" thickBot="1" x14ac:dyDescent="0.3">
      <c r="B32" s="70"/>
      <c r="C32" s="4">
        <v>20</v>
      </c>
      <c r="D32" s="13">
        <v>40</v>
      </c>
      <c r="E32" s="13">
        <v>60</v>
      </c>
      <c r="F32" s="13">
        <v>80</v>
      </c>
      <c r="G32" s="14"/>
    </row>
    <row r="33" spans="2:2" x14ac:dyDescent="0.25">
      <c r="B33" s="44" t="s">
        <v>102</v>
      </c>
    </row>
  </sheetData>
  <mergeCells count="18">
    <mergeCell ref="C27:G27"/>
    <mergeCell ref="E29:G29"/>
    <mergeCell ref="B30:G30"/>
    <mergeCell ref="B31:B32"/>
    <mergeCell ref="E28:G28"/>
    <mergeCell ref="B24:G24"/>
    <mergeCell ref="B26:G26"/>
    <mergeCell ref="B5:G5"/>
    <mergeCell ref="C7:G7"/>
    <mergeCell ref="E8:G8"/>
    <mergeCell ref="C9:G9"/>
    <mergeCell ref="C11:G11"/>
    <mergeCell ref="B1:G1"/>
    <mergeCell ref="B2:G2"/>
    <mergeCell ref="B4:G4"/>
    <mergeCell ref="B12:B13"/>
    <mergeCell ref="C21:G21"/>
    <mergeCell ref="C20:G20"/>
  </mergeCells>
  <printOptions horizontalCentered="1"/>
  <pageMargins left="0.70866141732283472" right="0.70866141732283472" top="0.74803149606299213" bottom="0.74803149606299213" header="0.31496062992125984" footer="0.31496062992125984"/>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35"/>
  <sheetViews>
    <sheetView topLeftCell="A23" workbookViewId="0">
      <selection activeCell="A36" sqref="A36:XFD48"/>
    </sheetView>
  </sheetViews>
  <sheetFormatPr baseColWidth="10" defaultRowHeight="15" x14ac:dyDescent="0.25"/>
  <cols>
    <col min="1" max="1" width="16.28515625" bestFit="1" customWidth="1"/>
    <col min="2" max="2" width="15.140625" bestFit="1" customWidth="1"/>
    <col min="4" max="4" width="12.5703125" bestFit="1" customWidth="1"/>
    <col min="6" max="6" width="12.5703125" bestFit="1" customWidth="1"/>
    <col min="8" max="8" width="15.140625" bestFit="1" customWidth="1"/>
    <col min="10" max="10" width="12.5703125" bestFit="1" customWidth="1"/>
    <col min="12" max="12" width="12.5703125" bestFit="1" customWidth="1"/>
    <col min="14" max="14" width="12.5703125" bestFit="1" customWidth="1"/>
    <col min="16" max="16" width="12.5703125" bestFit="1" customWidth="1"/>
  </cols>
  <sheetData>
    <row r="1" spans="2:7" ht="18.75" x14ac:dyDescent="0.3">
      <c r="B1" s="52" t="s">
        <v>103</v>
      </c>
      <c r="C1" s="52"/>
      <c r="D1" s="52"/>
      <c r="E1" s="52"/>
      <c r="F1" s="52"/>
      <c r="G1" s="52"/>
    </row>
    <row r="2" spans="2:7" ht="18.75" x14ac:dyDescent="0.3">
      <c r="B2" s="52" t="s">
        <v>104</v>
      </c>
      <c r="C2" s="52"/>
      <c r="D2" s="52"/>
      <c r="E2" s="52"/>
      <c r="F2" s="52"/>
      <c r="G2" s="52"/>
    </row>
    <row r="4" spans="2:7" x14ac:dyDescent="0.25">
      <c r="B4" s="72"/>
      <c r="C4" s="72"/>
      <c r="D4" s="72"/>
      <c r="E4" s="72"/>
      <c r="F4" s="72"/>
      <c r="G4" s="72"/>
    </row>
    <row r="5" spans="2:7" x14ac:dyDescent="0.25">
      <c r="B5" s="72"/>
      <c r="C5" s="72"/>
      <c r="D5" s="72"/>
      <c r="E5" s="72"/>
      <c r="F5" s="72"/>
      <c r="G5" s="72"/>
    </row>
    <row r="6" spans="2:7" x14ac:dyDescent="0.25">
      <c r="B6" s="53" t="s">
        <v>0</v>
      </c>
      <c r="C6" s="53"/>
      <c r="D6" s="53"/>
      <c r="E6" s="53"/>
      <c r="F6" s="53"/>
      <c r="G6" s="53"/>
    </row>
    <row r="7" spans="2:7" x14ac:dyDescent="0.25">
      <c r="B7" s="65" t="s">
        <v>1</v>
      </c>
      <c r="C7" s="65"/>
      <c r="D7" s="65"/>
      <c r="E7" s="65"/>
      <c r="F7" s="65"/>
      <c r="G7" s="65"/>
    </row>
    <row r="8" spans="2:7" ht="15.75" thickBot="1" x14ac:dyDescent="0.3">
      <c r="B8" s="1"/>
      <c r="C8" s="1"/>
      <c r="D8" s="1"/>
      <c r="E8" s="1"/>
      <c r="F8" s="1"/>
      <c r="G8" s="1"/>
    </row>
    <row r="9" spans="2:7" ht="15.75" thickBot="1" x14ac:dyDescent="0.3">
      <c r="B9" s="2" t="s">
        <v>2</v>
      </c>
      <c r="C9" s="66" t="s">
        <v>55</v>
      </c>
      <c r="D9" s="67"/>
      <c r="E9" s="67"/>
      <c r="F9" s="67"/>
      <c r="G9" s="68"/>
    </row>
    <row r="10" spans="2:7" ht="25.5" customHeight="1" thickBot="1" x14ac:dyDescent="0.3">
      <c r="B10" s="3" t="s">
        <v>3</v>
      </c>
      <c r="C10" s="4" t="s">
        <v>4</v>
      </c>
      <c r="D10" s="5" t="s">
        <v>5</v>
      </c>
      <c r="E10" s="56" t="s">
        <v>56</v>
      </c>
      <c r="F10" s="57"/>
      <c r="G10" s="58"/>
    </row>
    <row r="11" spans="2:7" ht="15.75" thickBot="1" x14ac:dyDescent="0.3">
      <c r="B11" s="3" t="s">
        <v>6</v>
      </c>
      <c r="C11" s="56" t="s">
        <v>57</v>
      </c>
      <c r="D11" s="57"/>
      <c r="E11" s="57"/>
      <c r="F11" s="57"/>
      <c r="G11" s="58"/>
    </row>
    <row r="12" spans="2:7" ht="15.75" thickBot="1" x14ac:dyDescent="0.3">
      <c r="B12" s="3" t="s">
        <v>7</v>
      </c>
      <c r="C12" s="6" t="s">
        <v>8</v>
      </c>
      <c r="D12" s="5" t="s">
        <v>9</v>
      </c>
      <c r="E12" s="7" t="s">
        <v>10</v>
      </c>
      <c r="F12" s="5" t="s">
        <v>11</v>
      </c>
      <c r="G12" s="7" t="s">
        <v>12</v>
      </c>
    </row>
    <row r="13" spans="2:7" ht="15.75" thickBot="1" x14ac:dyDescent="0.3">
      <c r="B13" s="3" t="s">
        <v>13</v>
      </c>
      <c r="C13" s="56" t="s">
        <v>58</v>
      </c>
      <c r="D13" s="57"/>
      <c r="E13" s="57"/>
      <c r="F13" s="57"/>
      <c r="G13" s="58"/>
    </row>
    <row r="14" spans="2:7" ht="15.75" thickBot="1" x14ac:dyDescent="0.3">
      <c r="B14" s="54" t="s">
        <v>14</v>
      </c>
      <c r="C14" s="8" t="s">
        <v>15</v>
      </c>
      <c r="D14" s="8" t="s">
        <v>16</v>
      </c>
      <c r="E14" s="8" t="s">
        <v>17</v>
      </c>
      <c r="F14" s="8" t="s">
        <v>18</v>
      </c>
      <c r="G14" s="8" t="s">
        <v>19</v>
      </c>
    </row>
    <row r="15" spans="2:7" ht="15.75" thickBot="1" x14ac:dyDescent="0.3">
      <c r="B15" s="55"/>
      <c r="C15" s="7">
        <v>25</v>
      </c>
      <c r="D15" s="7">
        <v>50</v>
      </c>
      <c r="E15" s="7">
        <v>75</v>
      </c>
      <c r="F15" s="7">
        <v>100</v>
      </c>
      <c r="G15" s="7">
        <v>100</v>
      </c>
    </row>
    <row r="16" spans="2:7" ht="15.75" thickBot="1" x14ac:dyDescent="0.3">
      <c r="B16" s="3" t="s">
        <v>94</v>
      </c>
      <c r="C16" s="7">
        <v>27</v>
      </c>
      <c r="D16" s="7">
        <v>63</v>
      </c>
      <c r="E16" s="7">
        <v>95</v>
      </c>
      <c r="F16" s="7">
        <v>101</v>
      </c>
      <c r="G16" s="7">
        <v>101</v>
      </c>
    </row>
    <row r="17" spans="2:7" ht="15.75" thickBot="1" x14ac:dyDescent="0.3">
      <c r="B17" s="3" t="s">
        <v>93</v>
      </c>
      <c r="C17" s="6">
        <v>27</v>
      </c>
      <c r="D17" s="7">
        <v>51</v>
      </c>
      <c r="E17" s="7">
        <v>75</v>
      </c>
      <c r="F17" s="7">
        <v>95</v>
      </c>
      <c r="G17" s="7">
        <v>95</v>
      </c>
    </row>
    <row r="18" spans="2:7" ht="15.75" thickBot="1" x14ac:dyDescent="0.3">
      <c r="B18" s="3" t="s">
        <v>92</v>
      </c>
      <c r="C18" s="6">
        <v>24</v>
      </c>
      <c r="D18" s="7">
        <v>48</v>
      </c>
      <c r="E18" s="7">
        <v>72</v>
      </c>
      <c r="F18" s="7">
        <v>100</v>
      </c>
      <c r="G18" s="7">
        <v>100</v>
      </c>
    </row>
    <row r="19" spans="2:7" ht="15.75" thickBot="1" x14ac:dyDescent="0.3">
      <c r="B19" s="3" t="s">
        <v>20</v>
      </c>
      <c r="C19" s="6">
        <v>24</v>
      </c>
      <c r="D19" s="7">
        <v>51</v>
      </c>
      <c r="E19" s="7">
        <v>75</v>
      </c>
      <c r="F19" s="7">
        <v>100</v>
      </c>
      <c r="G19" s="7">
        <v>100</v>
      </c>
    </row>
    <row r="20" spans="2:7" ht="15.75" thickBot="1" x14ac:dyDescent="0.3">
      <c r="B20" s="3" t="s">
        <v>21</v>
      </c>
      <c r="C20" s="6">
        <v>24</v>
      </c>
      <c r="D20" s="7">
        <v>48</v>
      </c>
      <c r="E20" s="7">
        <v>73</v>
      </c>
      <c r="F20" s="7">
        <v>100</v>
      </c>
      <c r="G20" s="7">
        <v>100</v>
      </c>
    </row>
    <row r="21" spans="2:7" ht="26.25" thickBot="1" x14ac:dyDescent="0.3">
      <c r="B21" s="9" t="s">
        <v>22</v>
      </c>
      <c r="C21" s="6" t="s">
        <v>23</v>
      </c>
      <c r="D21" s="10" t="s">
        <v>24</v>
      </c>
      <c r="E21" s="6" t="s">
        <v>25</v>
      </c>
      <c r="F21" s="10" t="s">
        <v>26</v>
      </c>
      <c r="G21" s="6" t="s">
        <v>27</v>
      </c>
    </row>
    <row r="22" spans="2:7" ht="15.75" thickBot="1" x14ac:dyDescent="0.3">
      <c r="B22" s="9" t="s">
        <v>28</v>
      </c>
      <c r="C22" s="59" t="s">
        <v>29</v>
      </c>
      <c r="D22" s="60"/>
      <c r="E22" s="60"/>
      <c r="F22" s="60"/>
      <c r="G22" s="61"/>
    </row>
    <row r="23" spans="2:7" ht="26.25" thickBot="1" x14ac:dyDescent="0.3">
      <c r="B23" s="9" t="s">
        <v>30</v>
      </c>
      <c r="C23" s="56" t="s">
        <v>59</v>
      </c>
      <c r="D23" s="57"/>
      <c r="E23" s="57"/>
      <c r="F23" s="57"/>
      <c r="G23" s="58"/>
    </row>
    <row r="24" spans="2:7" ht="26.25" thickBot="1" x14ac:dyDescent="0.3">
      <c r="B24" s="9" t="s">
        <v>31</v>
      </c>
      <c r="C24" s="11" t="s">
        <v>60</v>
      </c>
      <c r="D24" s="10" t="s">
        <v>24</v>
      </c>
      <c r="E24" s="6" t="s">
        <v>61</v>
      </c>
      <c r="F24" s="10" t="s">
        <v>32</v>
      </c>
      <c r="G24" s="6" t="s">
        <v>51</v>
      </c>
    </row>
    <row r="25" spans="2:7" ht="26.25" thickBot="1" x14ac:dyDescent="0.3">
      <c r="B25" s="9" t="s">
        <v>33</v>
      </c>
      <c r="C25" s="11" t="s">
        <v>62</v>
      </c>
      <c r="D25" s="10" t="s">
        <v>24</v>
      </c>
      <c r="E25" s="6" t="s">
        <v>61</v>
      </c>
      <c r="F25" s="10" t="s">
        <v>32</v>
      </c>
      <c r="G25" s="6" t="s">
        <v>51</v>
      </c>
    </row>
    <row r="26" spans="2:7" ht="15.75" thickBot="1" x14ac:dyDescent="0.3">
      <c r="B26" s="62" t="s">
        <v>34</v>
      </c>
      <c r="C26" s="63"/>
      <c r="D26" s="63"/>
      <c r="E26" s="63"/>
      <c r="F26" s="63"/>
      <c r="G26" s="64"/>
    </row>
    <row r="27" spans="2:7" ht="15.75" thickBot="1" x14ac:dyDescent="0.3">
      <c r="B27" s="9" t="s">
        <v>35</v>
      </c>
      <c r="C27" s="7">
        <f>+-10%</f>
        <v>-0.1</v>
      </c>
      <c r="D27" s="10" t="s">
        <v>36</v>
      </c>
      <c r="E27" s="7">
        <f>+-20%</f>
        <v>-0.2</v>
      </c>
      <c r="F27" s="10" t="s">
        <v>37</v>
      </c>
      <c r="G27" s="7" t="s">
        <v>38</v>
      </c>
    </row>
    <row r="28" spans="2:7" ht="15.75" thickBot="1" x14ac:dyDescent="0.3">
      <c r="B28" s="62" t="s">
        <v>39</v>
      </c>
      <c r="C28" s="63"/>
      <c r="D28" s="63"/>
      <c r="E28" s="63"/>
      <c r="F28" s="63"/>
      <c r="G28" s="64"/>
    </row>
    <row r="29" spans="2:7" ht="15.75" thickBot="1" x14ac:dyDescent="0.3">
      <c r="B29" s="9" t="s">
        <v>40</v>
      </c>
      <c r="C29" s="56" t="s">
        <v>53</v>
      </c>
      <c r="D29" s="57"/>
      <c r="E29" s="57"/>
      <c r="F29" s="57"/>
      <c r="G29" s="58"/>
    </row>
    <row r="30" spans="2:7" ht="26.25" thickBot="1" x14ac:dyDescent="0.3">
      <c r="B30" s="9" t="s">
        <v>41</v>
      </c>
      <c r="C30" s="12">
        <v>45169</v>
      </c>
      <c r="D30" s="10" t="s">
        <v>42</v>
      </c>
      <c r="E30" s="56" t="s">
        <v>54</v>
      </c>
      <c r="F30" s="57"/>
      <c r="G30" s="58"/>
    </row>
    <row r="31" spans="2:7" ht="26.25" thickBot="1" x14ac:dyDescent="0.3">
      <c r="B31" s="9" t="s">
        <v>43</v>
      </c>
      <c r="C31" s="12">
        <v>45667</v>
      </c>
      <c r="D31" s="10" t="s">
        <v>42</v>
      </c>
      <c r="E31" s="56" t="s">
        <v>54</v>
      </c>
      <c r="F31" s="57"/>
      <c r="G31" s="58"/>
    </row>
    <row r="32" spans="2:7" ht="15.75" thickBot="1" x14ac:dyDescent="0.3">
      <c r="B32" s="62" t="s">
        <v>99</v>
      </c>
      <c r="C32" s="63"/>
      <c r="D32" s="63"/>
      <c r="E32" s="63"/>
      <c r="F32" s="63"/>
      <c r="G32" s="64"/>
    </row>
    <row r="33" spans="2:7" ht="15.75" thickBot="1" x14ac:dyDescent="0.3">
      <c r="B33" s="69" t="s">
        <v>44</v>
      </c>
      <c r="C33" s="8" t="s">
        <v>15</v>
      </c>
      <c r="D33" s="8" t="s">
        <v>16</v>
      </c>
      <c r="E33" s="8" t="s">
        <v>100</v>
      </c>
      <c r="F33" s="8" t="s">
        <v>18</v>
      </c>
      <c r="G33" s="8" t="s">
        <v>19</v>
      </c>
    </row>
    <row r="34" spans="2:7" ht="15.75" thickBot="1" x14ac:dyDescent="0.3">
      <c r="B34" s="70"/>
      <c r="C34" s="50">
        <v>25</v>
      </c>
      <c r="D34" s="50">
        <v>50</v>
      </c>
      <c r="E34" s="50">
        <v>76</v>
      </c>
      <c r="F34" s="13">
        <v>100</v>
      </c>
      <c r="G34" s="13">
        <v>100</v>
      </c>
    </row>
    <row r="35" spans="2:7" x14ac:dyDescent="0.25">
      <c r="B35" s="44" t="s">
        <v>102</v>
      </c>
      <c r="C35" s="16"/>
      <c r="D35" s="17"/>
      <c r="E35" s="17"/>
      <c r="F35" s="17"/>
      <c r="G35" s="18"/>
    </row>
  </sheetData>
  <mergeCells count="20">
    <mergeCell ref="B4:G4"/>
    <mergeCell ref="B5:G5"/>
    <mergeCell ref="B6:G6"/>
    <mergeCell ref="B7:G7"/>
    <mergeCell ref="C9:G9"/>
    <mergeCell ref="E10:G10"/>
    <mergeCell ref="B33:B34"/>
    <mergeCell ref="C11:G11"/>
    <mergeCell ref="B1:G1"/>
    <mergeCell ref="B2:G2"/>
    <mergeCell ref="C13:G13"/>
    <mergeCell ref="B14:B15"/>
    <mergeCell ref="E30:G30"/>
    <mergeCell ref="E31:G31"/>
    <mergeCell ref="C22:G22"/>
    <mergeCell ref="C23:G23"/>
    <mergeCell ref="B26:G26"/>
    <mergeCell ref="B28:G28"/>
    <mergeCell ref="C29:G29"/>
    <mergeCell ref="B32:G32"/>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36"/>
  <sheetViews>
    <sheetView topLeftCell="A24" workbookViewId="0">
      <selection activeCell="A36" sqref="A36:XFD52"/>
    </sheetView>
  </sheetViews>
  <sheetFormatPr baseColWidth="10" defaultRowHeight="15" x14ac:dyDescent="0.25"/>
  <cols>
    <col min="1" max="1" width="6.28515625" customWidth="1"/>
    <col min="2" max="2" width="15.7109375" bestFit="1" customWidth="1"/>
    <col min="4" max="4" width="12.5703125" bestFit="1" customWidth="1"/>
    <col min="6" max="6" width="12.5703125" bestFit="1" customWidth="1"/>
    <col min="8" max="8" width="12.5703125" bestFit="1" customWidth="1"/>
    <col min="10" max="10" width="15.140625" bestFit="1" customWidth="1"/>
    <col min="12" max="12" width="12.5703125" bestFit="1" customWidth="1"/>
    <col min="14" max="14" width="12.5703125" bestFit="1" customWidth="1"/>
    <col min="16" max="16" width="12.5703125" bestFit="1" customWidth="1"/>
  </cols>
  <sheetData>
    <row r="1" spans="2:7" ht="18.75" x14ac:dyDescent="0.3">
      <c r="B1" s="52" t="s">
        <v>103</v>
      </c>
      <c r="C1" s="52"/>
      <c r="D1" s="52"/>
      <c r="E1" s="52"/>
      <c r="F1" s="52"/>
      <c r="G1" s="52"/>
    </row>
    <row r="2" spans="2:7" ht="18.75" x14ac:dyDescent="0.3">
      <c r="B2" s="52" t="s">
        <v>104</v>
      </c>
      <c r="C2" s="52"/>
      <c r="D2" s="52"/>
      <c r="E2" s="52"/>
      <c r="F2" s="52"/>
      <c r="G2" s="52"/>
    </row>
    <row r="4" spans="2:7" x14ac:dyDescent="0.25">
      <c r="B4" s="72"/>
      <c r="C4" s="72"/>
      <c r="D4" s="72"/>
      <c r="E4" s="72"/>
      <c r="F4" s="72"/>
      <c r="G4" s="72"/>
    </row>
    <row r="5" spans="2:7" x14ac:dyDescent="0.25">
      <c r="B5" s="72"/>
      <c r="C5" s="72"/>
      <c r="D5" s="72"/>
      <c r="E5" s="72"/>
      <c r="F5" s="72"/>
      <c r="G5" s="72"/>
    </row>
    <row r="6" spans="2:7" x14ac:dyDescent="0.25">
      <c r="B6" s="53" t="s">
        <v>0</v>
      </c>
      <c r="C6" s="53"/>
      <c r="D6" s="53"/>
      <c r="E6" s="53"/>
      <c r="F6" s="53"/>
      <c r="G6" s="53"/>
    </row>
    <row r="7" spans="2:7" x14ac:dyDescent="0.25">
      <c r="B7" s="65" t="s">
        <v>1</v>
      </c>
      <c r="C7" s="65"/>
      <c r="D7" s="65"/>
      <c r="E7" s="65"/>
      <c r="F7" s="65"/>
      <c r="G7" s="65"/>
    </row>
    <row r="8" spans="2:7" ht="15.75" customHeight="1" thickBot="1" x14ac:dyDescent="0.3">
      <c r="B8" s="1"/>
      <c r="C8" s="1"/>
      <c r="D8" s="1"/>
      <c r="E8" s="1"/>
      <c r="F8" s="1"/>
      <c r="G8" s="1"/>
    </row>
    <row r="9" spans="2:7" ht="25.5" customHeight="1" thickBot="1" x14ac:dyDescent="0.3">
      <c r="B9" s="2" t="s">
        <v>2</v>
      </c>
      <c r="C9" s="66" t="s">
        <v>63</v>
      </c>
      <c r="D9" s="67"/>
      <c r="E9" s="67"/>
      <c r="F9" s="67"/>
      <c r="G9" s="68"/>
    </row>
    <row r="10" spans="2:7" ht="25.5" customHeight="1" thickBot="1" x14ac:dyDescent="0.3">
      <c r="B10" s="3" t="s">
        <v>3</v>
      </c>
      <c r="C10" s="4" t="s">
        <v>4</v>
      </c>
      <c r="D10" s="5" t="s">
        <v>5</v>
      </c>
      <c r="E10" s="56" t="s">
        <v>64</v>
      </c>
      <c r="F10" s="57"/>
      <c r="G10" s="58"/>
    </row>
    <row r="11" spans="2:7" ht="25.5" customHeight="1" thickBot="1" x14ac:dyDescent="0.3">
      <c r="B11" s="3" t="s">
        <v>6</v>
      </c>
      <c r="C11" s="56" t="s">
        <v>65</v>
      </c>
      <c r="D11" s="57"/>
      <c r="E11" s="57"/>
      <c r="F11" s="57"/>
      <c r="G11" s="58"/>
    </row>
    <row r="12" spans="2:7" ht="15.75" customHeight="1" thickBot="1" x14ac:dyDescent="0.3">
      <c r="B12" s="3" t="s">
        <v>7</v>
      </c>
      <c r="C12" s="6" t="s">
        <v>8</v>
      </c>
      <c r="D12" s="5" t="s">
        <v>9</v>
      </c>
      <c r="E12" s="7" t="s">
        <v>10</v>
      </c>
      <c r="F12" s="5" t="s">
        <v>11</v>
      </c>
      <c r="G12" s="7" t="s">
        <v>12</v>
      </c>
    </row>
    <row r="13" spans="2:7" ht="15.75" thickBot="1" x14ac:dyDescent="0.3">
      <c r="B13" s="3" t="s">
        <v>13</v>
      </c>
      <c r="C13" s="56" t="s">
        <v>88</v>
      </c>
      <c r="D13" s="57"/>
      <c r="E13" s="57"/>
      <c r="F13" s="57"/>
      <c r="G13" s="58"/>
    </row>
    <row r="14" spans="2:7" ht="15.75" thickBot="1" x14ac:dyDescent="0.3">
      <c r="B14" s="54"/>
      <c r="C14" s="8" t="s">
        <v>15</v>
      </c>
      <c r="D14" s="8" t="s">
        <v>16</v>
      </c>
      <c r="E14" s="8" t="s">
        <v>17</v>
      </c>
      <c r="F14" s="8" t="s">
        <v>18</v>
      </c>
      <c r="G14" s="8" t="s">
        <v>19</v>
      </c>
    </row>
    <row r="15" spans="2:7" ht="15.75" thickBot="1" x14ac:dyDescent="0.3">
      <c r="B15" s="55"/>
      <c r="C15" s="7">
        <v>25</v>
      </c>
      <c r="D15" s="7">
        <v>50</v>
      </c>
      <c r="E15" s="7">
        <v>75</v>
      </c>
      <c r="F15" s="7">
        <v>100</v>
      </c>
      <c r="G15" s="7">
        <v>100</v>
      </c>
    </row>
    <row r="16" spans="2:7" ht="15.75" thickBot="1" x14ac:dyDescent="0.3">
      <c r="B16" s="3" t="s">
        <v>94</v>
      </c>
      <c r="C16" s="7">
        <v>24</v>
      </c>
      <c r="D16" s="7">
        <v>54</v>
      </c>
      <c r="E16" s="7">
        <v>79</v>
      </c>
      <c r="F16" s="7">
        <v>100</v>
      </c>
      <c r="G16" s="7">
        <v>100</v>
      </c>
    </row>
    <row r="17" spans="2:7" ht="15.75" thickBot="1" x14ac:dyDescent="0.3">
      <c r="B17" s="3" t="s">
        <v>93</v>
      </c>
      <c r="C17" s="7">
        <v>25</v>
      </c>
      <c r="D17" s="7">
        <v>46</v>
      </c>
      <c r="E17" s="7">
        <v>66</v>
      </c>
      <c r="F17" s="7">
        <v>95</v>
      </c>
      <c r="G17" s="7">
        <v>95</v>
      </c>
    </row>
    <row r="18" spans="2:7" ht="15.75" thickBot="1" x14ac:dyDescent="0.3">
      <c r="B18" s="3" t="s">
        <v>92</v>
      </c>
      <c r="C18" s="7">
        <v>24</v>
      </c>
      <c r="D18" s="7">
        <v>47</v>
      </c>
      <c r="E18" s="7">
        <v>67</v>
      </c>
      <c r="F18" s="7">
        <v>100</v>
      </c>
      <c r="G18" s="7">
        <v>100</v>
      </c>
    </row>
    <row r="19" spans="2:7" ht="15.75" thickBot="1" x14ac:dyDescent="0.3">
      <c r="B19" s="3" t="s">
        <v>20</v>
      </c>
      <c r="C19" s="6">
        <v>24</v>
      </c>
      <c r="D19" s="7">
        <v>51</v>
      </c>
      <c r="E19" s="7">
        <v>75</v>
      </c>
      <c r="F19" s="7">
        <v>100</v>
      </c>
      <c r="G19" s="7">
        <v>100</v>
      </c>
    </row>
    <row r="20" spans="2:7" ht="15.75" thickBot="1" x14ac:dyDescent="0.3">
      <c r="B20" s="3" t="s">
        <v>21</v>
      </c>
      <c r="C20" s="6">
        <v>24</v>
      </c>
      <c r="D20" s="7">
        <v>48</v>
      </c>
      <c r="E20" s="7">
        <v>73</v>
      </c>
      <c r="F20" s="7">
        <v>100</v>
      </c>
      <c r="G20" s="7">
        <v>100</v>
      </c>
    </row>
    <row r="21" spans="2:7" ht="26.25" thickBot="1" x14ac:dyDescent="0.3">
      <c r="B21" s="9" t="s">
        <v>22</v>
      </c>
      <c r="C21" s="6" t="s">
        <v>23</v>
      </c>
      <c r="D21" s="10" t="s">
        <v>24</v>
      </c>
      <c r="E21" s="6" t="s">
        <v>25</v>
      </c>
      <c r="F21" s="10" t="s">
        <v>26</v>
      </c>
      <c r="G21" s="6" t="s">
        <v>27</v>
      </c>
    </row>
    <row r="22" spans="2:7" ht="15.75" customHeight="1" thickBot="1" x14ac:dyDescent="0.3">
      <c r="B22" s="9" t="s">
        <v>28</v>
      </c>
      <c r="C22" s="59" t="s">
        <v>29</v>
      </c>
      <c r="D22" s="60"/>
      <c r="E22" s="60"/>
      <c r="F22" s="60"/>
      <c r="G22" s="61"/>
    </row>
    <row r="23" spans="2:7" ht="26.25" thickBot="1" x14ac:dyDescent="0.3">
      <c r="B23" s="9" t="s">
        <v>30</v>
      </c>
      <c r="C23" s="56" t="s">
        <v>66</v>
      </c>
      <c r="D23" s="57"/>
      <c r="E23" s="57"/>
      <c r="F23" s="57"/>
      <c r="G23" s="58"/>
    </row>
    <row r="24" spans="2:7" ht="26.25" thickBot="1" x14ac:dyDescent="0.3">
      <c r="B24" s="9" t="s">
        <v>31</v>
      </c>
      <c r="C24" s="11" t="s">
        <v>67</v>
      </c>
      <c r="D24" s="10" t="s">
        <v>24</v>
      </c>
      <c r="E24" s="6" t="s">
        <v>61</v>
      </c>
      <c r="F24" s="10" t="s">
        <v>32</v>
      </c>
      <c r="G24" s="6" t="s">
        <v>51</v>
      </c>
    </row>
    <row r="25" spans="2:7" ht="26.25" thickBot="1" x14ac:dyDescent="0.3">
      <c r="B25" s="9" t="s">
        <v>33</v>
      </c>
      <c r="C25" s="11" t="s">
        <v>68</v>
      </c>
      <c r="D25" s="10" t="s">
        <v>24</v>
      </c>
      <c r="E25" s="6" t="s">
        <v>61</v>
      </c>
      <c r="F25" s="10" t="s">
        <v>32</v>
      </c>
      <c r="G25" s="6" t="s">
        <v>51</v>
      </c>
    </row>
    <row r="26" spans="2:7" ht="15.75" thickBot="1" x14ac:dyDescent="0.3">
      <c r="B26" s="62" t="s">
        <v>34</v>
      </c>
      <c r="C26" s="63"/>
      <c r="D26" s="63"/>
      <c r="E26" s="63"/>
      <c r="F26" s="63"/>
      <c r="G26" s="64"/>
    </row>
    <row r="27" spans="2:7" ht="15.75" thickBot="1" x14ac:dyDescent="0.3">
      <c r="B27" s="9" t="s">
        <v>35</v>
      </c>
      <c r="C27" s="7">
        <f>+-10%</f>
        <v>-0.1</v>
      </c>
      <c r="D27" s="10" t="s">
        <v>36</v>
      </c>
      <c r="E27" s="7">
        <f>+-20%</f>
        <v>-0.2</v>
      </c>
      <c r="F27" s="10" t="s">
        <v>37</v>
      </c>
      <c r="G27" s="7" t="s">
        <v>38</v>
      </c>
    </row>
    <row r="28" spans="2:7" ht="15.75" customHeight="1" thickBot="1" x14ac:dyDescent="0.3">
      <c r="B28" s="62" t="s">
        <v>39</v>
      </c>
      <c r="C28" s="63"/>
      <c r="D28" s="63"/>
      <c r="E28" s="63"/>
      <c r="F28" s="63"/>
      <c r="G28" s="64"/>
    </row>
    <row r="29" spans="2:7" ht="15.75" customHeight="1" thickBot="1" x14ac:dyDescent="0.3">
      <c r="B29" s="9" t="s">
        <v>40</v>
      </c>
      <c r="C29" s="56" t="s">
        <v>53</v>
      </c>
      <c r="D29" s="57"/>
      <c r="E29" s="57"/>
      <c r="F29" s="57"/>
      <c r="G29" s="58"/>
    </row>
    <row r="30" spans="2:7" ht="15.75" customHeight="1" thickBot="1" x14ac:dyDescent="0.3">
      <c r="B30" s="9" t="s">
        <v>41</v>
      </c>
      <c r="C30" s="12">
        <v>45169</v>
      </c>
      <c r="D30" s="10" t="s">
        <v>42</v>
      </c>
      <c r="E30" s="56" t="s">
        <v>54</v>
      </c>
      <c r="F30" s="57"/>
      <c r="G30" s="58"/>
    </row>
    <row r="31" spans="2:7" ht="26.25" thickBot="1" x14ac:dyDescent="0.3">
      <c r="B31" s="9" t="s">
        <v>43</v>
      </c>
      <c r="C31" s="12">
        <v>45667</v>
      </c>
      <c r="D31" s="10" t="s">
        <v>42</v>
      </c>
      <c r="E31" s="56" t="s">
        <v>54</v>
      </c>
      <c r="F31" s="57"/>
      <c r="G31" s="58"/>
    </row>
    <row r="32" spans="2:7" ht="15.75" thickBot="1" x14ac:dyDescent="0.3">
      <c r="B32" s="62" t="s">
        <v>99</v>
      </c>
      <c r="C32" s="63"/>
      <c r="D32" s="63"/>
      <c r="E32" s="63"/>
      <c r="F32" s="63"/>
      <c r="G32" s="64"/>
    </row>
    <row r="33" spans="2:7" ht="15.75" thickBot="1" x14ac:dyDescent="0.3">
      <c r="B33" s="69" t="s">
        <v>44</v>
      </c>
      <c r="C33" s="8" t="s">
        <v>15</v>
      </c>
      <c r="D33" s="8" t="s">
        <v>16</v>
      </c>
      <c r="E33" s="8" t="s">
        <v>100</v>
      </c>
      <c r="F33" s="8" t="s">
        <v>18</v>
      </c>
      <c r="G33" s="8" t="s">
        <v>19</v>
      </c>
    </row>
    <row r="34" spans="2:7" ht="15.75" thickBot="1" x14ac:dyDescent="0.3">
      <c r="B34" s="70"/>
      <c r="C34" s="7">
        <v>20</v>
      </c>
      <c r="D34" s="7">
        <v>42</v>
      </c>
      <c r="E34" s="7">
        <v>60</v>
      </c>
      <c r="F34" s="13">
        <v>100</v>
      </c>
      <c r="G34" s="14">
        <v>100</v>
      </c>
    </row>
    <row r="35" spans="2:7" x14ac:dyDescent="0.25">
      <c r="B35" s="44" t="s">
        <v>102</v>
      </c>
    </row>
    <row r="36" spans="2:7" x14ac:dyDescent="0.25">
      <c r="B36" s="29" t="e">
        <f>+#REF!-Recaudación!#REF!</f>
        <v>#REF!</v>
      </c>
    </row>
  </sheetData>
  <mergeCells count="20">
    <mergeCell ref="B32:G32"/>
    <mergeCell ref="B33:B34"/>
    <mergeCell ref="B14:B15"/>
    <mergeCell ref="B26:G26"/>
    <mergeCell ref="B28:G28"/>
    <mergeCell ref="C29:G29"/>
    <mergeCell ref="C22:G22"/>
    <mergeCell ref="C23:G23"/>
    <mergeCell ref="B1:G1"/>
    <mergeCell ref="B2:G2"/>
    <mergeCell ref="B4:G4"/>
    <mergeCell ref="B5:G5"/>
    <mergeCell ref="B6:G6"/>
    <mergeCell ref="E30:G30"/>
    <mergeCell ref="E31:G31"/>
    <mergeCell ref="B7:G7"/>
    <mergeCell ref="C9:G9"/>
    <mergeCell ref="E10:G10"/>
    <mergeCell ref="C11:G11"/>
    <mergeCell ref="C13:G13"/>
  </mergeCells>
  <printOptions horizontalCentered="1"/>
  <pageMargins left="0.70866141732283472" right="0.70866141732283472" top="0.74803149606299213" bottom="0.74803149606299213" header="0.31496062992125984" footer="0.31496062992125984"/>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H89"/>
  <sheetViews>
    <sheetView topLeftCell="A31" workbookViewId="0">
      <selection activeCell="E72" sqref="E72"/>
    </sheetView>
  </sheetViews>
  <sheetFormatPr baseColWidth="10" defaultRowHeight="15" x14ac:dyDescent="0.25"/>
  <cols>
    <col min="1" max="1" width="30" bestFit="1" customWidth="1"/>
    <col min="2" max="2" width="17.85546875" customWidth="1"/>
    <col min="3" max="3" width="0.5703125" customWidth="1"/>
    <col min="5" max="5" width="15.140625" bestFit="1" customWidth="1"/>
    <col min="7" max="7" width="12.85546875" bestFit="1" customWidth="1"/>
    <col min="9" max="9" width="12.85546875" bestFit="1" customWidth="1"/>
    <col min="11" max="11" width="12.85546875" bestFit="1" customWidth="1"/>
    <col min="13" max="13" width="12.85546875" bestFit="1" customWidth="1"/>
    <col min="15" max="15" width="12.85546875" bestFit="1" customWidth="1"/>
    <col min="17" max="17" width="12.85546875" bestFit="1" customWidth="1"/>
    <col min="20" max="20" width="12.85546875" bestFit="1" customWidth="1"/>
    <col min="21" max="22" width="12" bestFit="1" customWidth="1"/>
    <col min="23" max="23" width="12.85546875" bestFit="1" customWidth="1"/>
    <col min="27" max="27" width="12.85546875" bestFit="1" customWidth="1"/>
    <col min="28" max="29" width="12" bestFit="1" customWidth="1"/>
    <col min="30" max="30" width="12.85546875" bestFit="1" customWidth="1"/>
    <col min="31" max="31" width="12" bestFit="1" customWidth="1"/>
    <col min="33" max="33" width="12.85546875" bestFit="1" customWidth="1"/>
    <col min="34" max="35" width="12" bestFit="1" customWidth="1"/>
    <col min="36" max="36" width="12.85546875" bestFit="1" customWidth="1"/>
    <col min="39" max="39" width="12.85546875" bestFit="1" customWidth="1"/>
    <col min="40" max="41" width="12" bestFit="1" customWidth="1"/>
    <col min="42" max="42" width="12.85546875" bestFit="1" customWidth="1"/>
    <col min="43" max="43" width="12" bestFit="1" customWidth="1"/>
    <col min="46" max="46" width="12.85546875" bestFit="1" customWidth="1"/>
    <col min="48" max="48" width="12" bestFit="1" customWidth="1"/>
    <col min="49" max="49" width="12.85546875" bestFit="1" customWidth="1"/>
    <col min="54" max="54" width="12.85546875" bestFit="1" customWidth="1"/>
    <col min="55" max="56" width="12" bestFit="1" customWidth="1"/>
    <col min="57" max="57" width="12.85546875" bestFit="1" customWidth="1"/>
    <col min="58" max="58" width="11.5703125" bestFit="1" customWidth="1"/>
  </cols>
  <sheetData>
    <row r="1" spans="2:53" ht="18.75" x14ac:dyDescent="0.3">
      <c r="B1" s="52" t="s">
        <v>103</v>
      </c>
      <c r="C1" s="52"/>
      <c r="D1" s="52"/>
      <c r="E1" s="52"/>
      <c r="F1" s="52"/>
      <c r="G1" s="52"/>
      <c r="H1" s="52"/>
    </row>
    <row r="2" spans="2:53" ht="18.75" x14ac:dyDescent="0.3">
      <c r="B2" s="52" t="s">
        <v>104</v>
      </c>
      <c r="C2" s="52"/>
      <c r="D2" s="52"/>
      <c r="E2" s="52"/>
      <c r="F2" s="52"/>
      <c r="G2" s="52"/>
      <c r="H2" s="52"/>
    </row>
    <row r="4" spans="2:53" x14ac:dyDescent="0.25">
      <c r="B4" s="72"/>
      <c r="C4" s="72"/>
      <c r="D4" s="72"/>
      <c r="E4" s="72"/>
      <c r="F4" s="72"/>
      <c r="G4" s="72"/>
      <c r="H4" s="72"/>
      <c r="I4" s="21"/>
      <c r="J4" s="21"/>
      <c r="K4" s="27"/>
      <c r="L4" s="27"/>
      <c r="M4" s="34"/>
      <c r="N4" s="34"/>
      <c r="O4" s="34"/>
      <c r="P4" s="37"/>
      <c r="Q4" s="39"/>
      <c r="R4" s="39"/>
      <c r="S4" s="39"/>
      <c r="T4" s="37"/>
      <c r="U4" s="39"/>
      <c r="V4" s="39"/>
      <c r="W4" s="39"/>
      <c r="X4" s="39"/>
      <c r="Y4" s="47"/>
      <c r="Z4" s="39"/>
      <c r="AA4" s="37"/>
      <c r="AB4" s="37"/>
      <c r="AC4" s="37"/>
      <c r="AD4" s="37"/>
      <c r="AE4" s="37"/>
      <c r="AF4" s="37"/>
      <c r="AG4" s="34"/>
      <c r="AH4" s="34"/>
      <c r="AI4" s="34"/>
      <c r="AJ4" s="34"/>
      <c r="AK4" s="34"/>
      <c r="AL4" s="34"/>
      <c r="AM4" s="27"/>
      <c r="AN4" s="27"/>
      <c r="AO4" s="27"/>
      <c r="AP4" s="27"/>
      <c r="AQ4" s="27"/>
      <c r="AR4" s="31"/>
      <c r="AS4" s="27"/>
      <c r="AT4" s="21"/>
      <c r="AU4" s="21"/>
      <c r="AV4" s="21"/>
      <c r="AW4" s="21"/>
      <c r="AX4" s="21"/>
      <c r="AY4" s="21"/>
      <c r="AZ4" s="21"/>
      <c r="BA4" s="21"/>
    </row>
    <row r="5" spans="2:53" x14ac:dyDescent="0.25">
      <c r="B5" s="53" t="s">
        <v>0</v>
      </c>
      <c r="C5" s="53"/>
      <c r="D5" s="53"/>
      <c r="E5" s="53"/>
      <c r="F5" s="53"/>
      <c r="G5" s="53"/>
      <c r="H5" s="53"/>
      <c r="I5" s="22"/>
      <c r="J5" s="22"/>
      <c r="K5" s="28"/>
      <c r="L5" s="28"/>
      <c r="M5" s="35"/>
      <c r="N5" s="35"/>
      <c r="O5" s="35"/>
      <c r="P5" s="38"/>
      <c r="Q5" s="40"/>
      <c r="R5" s="40"/>
      <c r="S5" s="40"/>
      <c r="T5" s="38"/>
      <c r="U5" s="40"/>
      <c r="V5" s="40"/>
      <c r="W5" s="40"/>
      <c r="X5" s="40"/>
      <c r="Y5" s="48"/>
      <c r="Z5" s="40"/>
      <c r="AA5" s="38"/>
      <c r="AB5" s="38"/>
      <c r="AC5" s="38"/>
      <c r="AD5" s="38"/>
      <c r="AE5" s="38"/>
      <c r="AF5" s="38"/>
      <c r="AG5" s="35"/>
      <c r="AH5" s="35"/>
      <c r="AI5" s="35"/>
      <c r="AJ5" s="35"/>
      <c r="AK5" s="35"/>
      <c r="AL5" s="35"/>
      <c r="AM5" s="28"/>
      <c r="AN5" s="28"/>
      <c r="AO5" s="28"/>
      <c r="AP5" s="28"/>
      <c r="AQ5" s="28"/>
      <c r="AR5" s="32"/>
      <c r="AS5" s="28"/>
      <c r="AT5" s="22"/>
      <c r="AU5" s="22"/>
      <c r="AV5" s="22"/>
      <c r="AW5" s="22"/>
      <c r="AX5" s="22"/>
      <c r="AY5" s="22"/>
      <c r="AZ5" s="22"/>
      <c r="BA5" s="22"/>
    </row>
    <row r="6" spans="2:53" x14ac:dyDescent="0.25">
      <c r="B6" s="65" t="s">
        <v>1</v>
      </c>
      <c r="C6" s="65"/>
      <c r="D6" s="65"/>
      <c r="E6" s="65"/>
      <c r="F6" s="65"/>
      <c r="G6" s="65"/>
      <c r="H6" s="65"/>
      <c r="I6" s="23"/>
      <c r="J6" s="23"/>
      <c r="K6" s="26"/>
      <c r="L6" s="26"/>
      <c r="M6" s="33"/>
      <c r="N6" s="33"/>
      <c r="O6" s="33"/>
      <c r="P6" s="36"/>
      <c r="Q6" s="41"/>
      <c r="R6" s="41"/>
      <c r="S6" s="41"/>
      <c r="T6" s="36"/>
      <c r="U6" s="41"/>
      <c r="V6" s="41"/>
      <c r="W6" s="41"/>
      <c r="X6" s="41"/>
      <c r="Y6" s="46"/>
      <c r="Z6" s="41"/>
      <c r="AA6" s="36"/>
      <c r="AB6" s="36"/>
      <c r="AC6" s="36"/>
      <c r="AD6" s="36"/>
      <c r="AE6" s="36"/>
      <c r="AF6" s="36"/>
      <c r="AG6" s="33"/>
      <c r="AH6" s="33"/>
      <c r="AI6" s="33"/>
      <c r="AJ6" s="33"/>
      <c r="AK6" s="33"/>
      <c r="AL6" s="33"/>
      <c r="AM6" s="26"/>
      <c r="AN6" s="26"/>
      <c r="AO6" s="26"/>
      <c r="AP6" s="26"/>
      <c r="AQ6" s="26"/>
      <c r="AR6" s="30"/>
      <c r="AS6" s="26"/>
      <c r="AT6" s="23"/>
      <c r="AU6" s="23"/>
      <c r="AV6" s="23"/>
      <c r="AW6" s="23"/>
      <c r="AX6" s="23"/>
      <c r="AY6" s="23"/>
      <c r="AZ6" s="23"/>
      <c r="BA6" s="23"/>
    </row>
    <row r="7" spans="2:53" ht="15.75" thickBot="1" x14ac:dyDescent="0.3">
      <c r="B7" s="91"/>
      <c r="C7" s="9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row>
    <row r="8" spans="2:53" ht="15.75" thickBot="1" x14ac:dyDescent="0.3">
      <c r="B8" s="79" t="s">
        <v>2</v>
      </c>
      <c r="C8" s="80"/>
      <c r="D8" s="66" t="s">
        <v>69</v>
      </c>
      <c r="E8" s="67"/>
      <c r="F8" s="67"/>
      <c r="G8" s="67"/>
      <c r="H8" s="68"/>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row>
    <row r="9" spans="2:53" ht="25.5" customHeight="1" thickBot="1" x14ac:dyDescent="0.3">
      <c r="B9" s="79" t="s">
        <v>3</v>
      </c>
      <c r="C9" s="80"/>
      <c r="D9" s="4" t="s">
        <v>4</v>
      </c>
      <c r="E9" s="5" t="s">
        <v>5</v>
      </c>
      <c r="F9" s="56" t="s">
        <v>64</v>
      </c>
      <c r="G9" s="57"/>
      <c r="H9" s="58"/>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row>
    <row r="10" spans="2:53" ht="25.5" customHeight="1" thickBot="1" x14ac:dyDescent="0.3">
      <c r="B10" s="79" t="s">
        <v>6</v>
      </c>
      <c r="C10" s="80"/>
      <c r="D10" s="56" t="s">
        <v>90</v>
      </c>
      <c r="E10" s="57"/>
      <c r="F10" s="57"/>
      <c r="G10" s="57"/>
      <c r="H10" s="58"/>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row>
    <row r="11" spans="2:53" ht="15.75" thickBot="1" x14ac:dyDescent="0.3">
      <c r="B11" s="79" t="s">
        <v>7</v>
      </c>
      <c r="C11" s="80"/>
      <c r="D11" s="6" t="s">
        <v>8</v>
      </c>
      <c r="E11" s="5" t="s">
        <v>9</v>
      </c>
      <c r="F11" s="7" t="s">
        <v>70</v>
      </c>
      <c r="G11" s="5" t="s">
        <v>11</v>
      </c>
      <c r="H11" s="7" t="s">
        <v>12</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row>
    <row r="12" spans="2:53" ht="25.5" customHeight="1" thickBot="1" x14ac:dyDescent="0.3">
      <c r="B12" s="79" t="s">
        <v>13</v>
      </c>
      <c r="C12" s="80"/>
      <c r="D12" s="56" t="s">
        <v>71</v>
      </c>
      <c r="E12" s="57"/>
      <c r="F12" s="57"/>
      <c r="G12" s="57"/>
      <c r="H12" s="58"/>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row>
    <row r="13" spans="2:53" ht="15.75" thickBot="1" x14ac:dyDescent="0.3">
      <c r="B13" s="83" t="s">
        <v>14</v>
      </c>
      <c r="C13" s="84"/>
      <c r="D13" s="8" t="s">
        <v>15</v>
      </c>
      <c r="E13" s="8" t="s">
        <v>16</v>
      </c>
      <c r="F13" s="8" t="s">
        <v>17</v>
      </c>
      <c r="G13" s="8" t="s">
        <v>18</v>
      </c>
      <c r="H13" s="8" t="s">
        <v>19</v>
      </c>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row>
    <row r="14" spans="2:53" ht="15.75" thickBot="1" x14ac:dyDescent="0.3">
      <c r="B14" s="85"/>
      <c r="C14" s="86"/>
      <c r="D14" s="7">
        <v>25</v>
      </c>
      <c r="E14" s="7">
        <v>50</v>
      </c>
      <c r="F14" s="7">
        <v>75</v>
      </c>
      <c r="G14" s="7">
        <v>99</v>
      </c>
      <c r="H14" s="7">
        <v>99</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2:53" ht="15.75" thickBot="1" x14ac:dyDescent="0.3">
      <c r="B15" s="87" t="s">
        <v>95</v>
      </c>
      <c r="C15" s="88"/>
      <c r="D15" s="7">
        <v>19</v>
      </c>
      <c r="E15" s="7">
        <v>41</v>
      </c>
      <c r="F15" s="7">
        <v>60</v>
      </c>
      <c r="G15" s="7">
        <v>72</v>
      </c>
      <c r="H15" s="7">
        <v>72</v>
      </c>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row>
    <row r="16" spans="2:53" ht="15.75" thickBot="1" x14ac:dyDescent="0.3">
      <c r="B16" s="87" t="s">
        <v>93</v>
      </c>
      <c r="C16" s="88"/>
      <c r="D16" s="7">
        <v>25</v>
      </c>
      <c r="E16" s="7">
        <v>46</v>
      </c>
      <c r="F16" s="7">
        <v>66</v>
      </c>
      <c r="G16" s="7">
        <v>95</v>
      </c>
      <c r="H16" s="7">
        <v>95</v>
      </c>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row>
    <row r="17" spans="2:53" ht="15.75" thickBot="1" x14ac:dyDescent="0.3">
      <c r="B17" s="87" t="s">
        <v>92</v>
      </c>
      <c r="C17" s="88"/>
      <c r="D17" s="7"/>
      <c r="E17" s="7"/>
      <c r="F17" s="7"/>
      <c r="G17" s="7"/>
      <c r="H17" s="7"/>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row>
    <row r="18" spans="2:53" ht="15.75" thickBot="1" x14ac:dyDescent="0.3">
      <c r="B18" s="87" t="s">
        <v>20</v>
      </c>
      <c r="C18" s="88"/>
      <c r="D18" s="6">
        <v>24</v>
      </c>
      <c r="E18" s="7">
        <v>49</v>
      </c>
      <c r="F18" s="7">
        <v>73</v>
      </c>
      <c r="G18" s="7">
        <v>99</v>
      </c>
      <c r="H18" s="7">
        <v>99</v>
      </c>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row>
    <row r="19" spans="2:53" ht="15.75" thickBot="1" x14ac:dyDescent="0.3">
      <c r="B19" s="79" t="s">
        <v>21</v>
      </c>
      <c r="C19" s="80"/>
      <c r="D19" s="6">
        <v>23</v>
      </c>
      <c r="E19" s="7">
        <v>48</v>
      </c>
      <c r="F19" s="7">
        <v>72</v>
      </c>
      <c r="G19" s="7">
        <v>98</v>
      </c>
      <c r="H19" s="7">
        <v>98</v>
      </c>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row>
    <row r="20" spans="2:53" ht="26.25" thickBot="1" x14ac:dyDescent="0.3">
      <c r="B20" s="89" t="s">
        <v>22</v>
      </c>
      <c r="C20" s="90"/>
      <c r="D20" s="6" t="s">
        <v>23</v>
      </c>
      <c r="E20" s="10" t="s">
        <v>24</v>
      </c>
      <c r="F20" s="6" t="s">
        <v>72</v>
      </c>
      <c r="G20" s="10" t="s">
        <v>26</v>
      </c>
      <c r="H20" s="6" t="s">
        <v>27</v>
      </c>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row>
    <row r="21" spans="2:53" ht="15.75" thickBot="1" x14ac:dyDescent="0.3">
      <c r="B21" s="89" t="s">
        <v>28</v>
      </c>
      <c r="C21" s="90"/>
      <c r="D21" s="59" t="s">
        <v>29</v>
      </c>
      <c r="E21" s="60"/>
      <c r="F21" s="60"/>
      <c r="G21" s="60"/>
      <c r="H21" s="61"/>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row>
    <row r="22" spans="2:53" ht="15.75" thickBot="1" x14ac:dyDescent="0.3">
      <c r="B22" s="89" t="s">
        <v>30</v>
      </c>
      <c r="C22" s="90"/>
      <c r="D22" s="56" t="s">
        <v>73</v>
      </c>
      <c r="E22" s="57"/>
      <c r="F22" s="57"/>
      <c r="G22" s="57"/>
      <c r="H22" s="58"/>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row>
    <row r="23" spans="2:53" ht="26.25" thickBot="1" x14ac:dyDescent="0.3">
      <c r="B23" s="89" t="s">
        <v>31</v>
      </c>
      <c r="C23" s="90"/>
      <c r="D23" s="11" t="s">
        <v>74</v>
      </c>
      <c r="E23" s="10" t="s">
        <v>24</v>
      </c>
      <c r="F23" s="6" t="s">
        <v>75</v>
      </c>
      <c r="G23" s="10" t="s">
        <v>32</v>
      </c>
      <c r="H23" s="6" t="s">
        <v>51</v>
      </c>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row>
    <row r="24" spans="2:53" ht="26.25" thickBot="1" x14ac:dyDescent="0.3">
      <c r="B24" s="89" t="s">
        <v>33</v>
      </c>
      <c r="C24" s="90"/>
      <c r="D24" s="11" t="s">
        <v>76</v>
      </c>
      <c r="E24" s="10" t="s">
        <v>24</v>
      </c>
      <c r="F24" s="6" t="s">
        <v>75</v>
      </c>
      <c r="G24" s="10" t="s">
        <v>32</v>
      </c>
      <c r="H24" s="6" t="s">
        <v>51</v>
      </c>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row>
    <row r="25" spans="2:53" ht="15.75" thickBot="1" x14ac:dyDescent="0.3">
      <c r="B25" s="62" t="s">
        <v>34</v>
      </c>
      <c r="C25" s="63"/>
      <c r="D25" s="63"/>
      <c r="E25" s="63"/>
      <c r="F25" s="63"/>
      <c r="G25" s="63"/>
      <c r="H25" s="64"/>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row>
    <row r="26" spans="2:53" ht="15.75" thickBot="1" x14ac:dyDescent="0.3">
      <c r="B26" s="9" t="s">
        <v>35</v>
      </c>
      <c r="C26" s="81">
        <f>+-10%</f>
        <v>-0.1</v>
      </c>
      <c r="D26" s="82"/>
      <c r="E26" s="10" t="s">
        <v>36</v>
      </c>
      <c r="F26" s="7">
        <f>+-20%</f>
        <v>-0.2</v>
      </c>
      <c r="G26" s="10" t="s">
        <v>37</v>
      </c>
      <c r="H26" s="7" t="s">
        <v>38</v>
      </c>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row>
    <row r="27" spans="2:53" ht="15.75" thickBot="1" x14ac:dyDescent="0.3">
      <c r="B27" s="62" t="s">
        <v>39</v>
      </c>
      <c r="C27" s="63"/>
      <c r="D27" s="63"/>
      <c r="E27" s="63"/>
      <c r="F27" s="63"/>
      <c r="G27" s="63"/>
      <c r="H27" s="64"/>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row>
    <row r="28" spans="2:53" ht="15.75" thickBot="1" x14ac:dyDescent="0.3">
      <c r="B28" s="9" t="s">
        <v>40</v>
      </c>
      <c r="C28" s="56" t="s">
        <v>77</v>
      </c>
      <c r="D28" s="57"/>
      <c r="E28" s="57"/>
      <c r="F28" s="57"/>
      <c r="G28" s="57"/>
      <c r="H28" s="58"/>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row>
    <row r="29" spans="2:53" ht="15.75" thickBot="1" x14ac:dyDescent="0.3">
      <c r="B29" s="93" t="s">
        <v>41</v>
      </c>
      <c r="C29" s="94"/>
      <c r="D29" s="12">
        <v>45169</v>
      </c>
      <c r="E29" s="10" t="s">
        <v>42</v>
      </c>
      <c r="F29" s="56" t="s">
        <v>54</v>
      </c>
      <c r="G29" s="57"/>
      <c r="H29" s="58"/>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row>
    <row r="30" spans="2:53" ht="15.75" thickBot="1" x14ac:dyDescent="0.3">
      <c r="B30" s="93" t="s">
        <v>43</v>
      </c>
      <c r="C30" s="94"/>
      <c r="D30" s="12">
        <v>45667</v>
      </c>
      <c r="E30" s="10" t="s">
        <v>42</v>
      </c>
      <c r="F30" s="56" t="s">
        <v>54</v>
      </c>
      <c r="G30" s="57"/>
      <c r="H30" s="58"/>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row>
    <row r="31" spans="2:53" ht="15.75" thickBot="1" x14ac:dyDescent="0.3">
      <c r="B31" s="62" t="s">
        <v>99</v>
      </c>
      <c r="C31" s="63"/>
      <c r="D31" s="63"/>
      <c r="E31" s="63"/>
      <c r="F31" s="63"/>
      <c r="G31" s="63"/>
      <c r="H31" s="64"/>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row>
    <row r="32" spans="2:53" ht="15.75" thickBot="1" x14ac:dyDescent="0.3">
      <c r="B32" s="69" t="s">
        <v>44</v>
      </c>
      <c r="C32" s="95" t="s">
        <v>15</v>
      </c>
      <c r="D32" s="96"/>
      <c r="E32" s="8" t="s">
        <v>16</v>
      </c>
      <c r="F32" s="8" t="s">
        <v>100</v>
      </c>
      <c r="G32" s="8" t="s">
        <v>18</v>
      </c>
      <c r="H32" s="8" t="s">
        <v>19</v>
      </c>
      <c r="I32" s="25"/>
      <c r="J32" s="25"/>
      <c r="K32" s="25"/>
      <c r="L32" s="25"/>
      <c r="M32" s="25"/>
      <c r="N32" s="25"/>
      <c r="O32" s="25"/>
      <c r="P32" s="25"/>
      <c r="Q32" s="25"/>
      <c r="R32" s="25"/>
      <c r="S32" s="25"/>
      <c r="T32" s="25"/>
      <c r="U32" s="25"/>
      <c r="V32" s="25"/>
      <c r="W32" s="25"/>
      <c r="X32" s="42">
        <v>246875272.68000001</v>
      </c>
      <c r="Y32" s="42"/>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row>
    <row r="33" spans="2:60" ht="15.75" thickBot="1" x14ac:dyDescent="0.3">
      <c r="B33" s="70"/>
      <c r="C33" s="97">
        <v>15</v>
      </c>
      <c r="D33" s="98"/>
      <c r="E33" s="7">
        <v>31</v>
      </c>
      <c r="F33" s="7">
        <v>44</v>
      </c>
      <c r="G33" s="13">
        <v>71</v>
      </c>
      <c r="H33" s="13">
        <v>71</v>
      </c>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row>
    <row r="34" spans="2:60" x14ac:dyDescent="0.25">
      <c r="B34" s="44" t="s">
        <v>102</v>
      </c>
      <c r="C34" s="45"/>
      <c r="D34" s="45"/>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row>
    <row r="35" spans="2:60" ht="71.25" customHeight="1" x14ac:dyDescent="0.25">
      <c r="B35" s="92" t="s">
        <v>96</v>
      </c>
      <c r="C35" s="92"/>
      <c r="D35" s="92"/>
      <c r="E35" s="92"/>
      <c r="F35" s="92"/>
      <c r="G35" s="92"/>
      <c r="H35" s="92"/>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row>
    <row r="36" spans="2:60" x14ac:dyDescent="0.25">
      <c r="E36" s="17"/>
      <c r="F36" s="17"/>
      <c r="G36" s="17"/>
      <c r="H36" s="17"/>
      <c r="I36" s="17"/>
      <c r="J36" s="17"/>
      <c r="K36" s="17"/>
      <c r="L36" s="17"/>
      <c r="M36" s="17"/>
      <c r="N36" s="17"/>
      <c r="O36" s="17"/>
      <c r="P36" s="17"/>
      <c r="Q36" s="17"/>
      <c r="R36" s="17"/>
      <c r="S36" s="17"/>
      <c r="T36" s="78">
        <v>2024</v>
      </c>
      <c r="U36" s="78"/>
      <c r="V36" s="78"/>
      <c r="W36" s="78"/>
      <c r="X36" s="78"/>
      <c r="Y36" s="49"/>
      <c r="Z36" s="17"/>
      <c r="AA36" s="77">
        <v>2023</v>
      </c>
      <c r="AB36" s="77"/>
      <c r="AC36" s="77"/>
      <c r="AD36" s="77"/>
      <c r="AE36" s="77"/>
      <c r="AF36" s="17"/>
      <c r="AG36" s="76">
        <v>2022</v>
      </c>
      <c r="AH36" s="76"/>
      <c r="AI36" s="76"/>
      <c r="AJ36" s="76"/>
      <c r="AK36" s="76"/>
      <c r="AL36" s="17"/>
      <c r="AM36" s="73">
        <v>2021</v>
      </c>
      <c r="AN36" s="74"/>
      <c r="AO36" s="74"/>
      <c r="AP36" s="74"/>
      <c r="AQ36" s="74"/>
      <c r="AR36" s="74"/>
      <c r="AS36" s="75"/>
      <c r="AT36" s="71">
        <v>2020</v>
      </c>
      <c r="AU36" s="71"/>
      <c r="AV36" s="71"/>
      <c r="AW36" s="71"/>
      <c r="AX36" s="71"/>
      <c r="AY36" s="71"/>
      <c r="AZ36" s="71"/>
      <c r="BA36" s="17"/>
      <c r="BB36" s="71">
        <v>2019</v>
      </c>
      <c r="BC36" s="71"/>
      <c r="BD36" s="71"/>
      <c r="BE36" s="71"/>
      <c r="BF36" s="71"/>
      <c r="BG36" s="71"/>
      <c r="BH36" s="71"/>
    </row>
    <row r="39" spans="2:60" hidden="1" x14ac:dyDescent="0.25">
      <c r="E39" t="s">
        <v>98</v>
      </c>
      <c r="G39" t="s">
        <v>97</v>
      </c>
    </row>
    <row r="40" spans="2:60" hidden="1" x14ac:dyDescent="0.25">
      <c r="E40" s="19">
        <v>615482444.62</v>
      </c>
      <c r="F40" s="19"/>
      <c r="G40" s="19">
        <v>615482444.62</v>
      </c>
    </row>
    <row r="41" spans="2:60" hidden="1" x14ac:dyDescent="0.25">
      <c r="E41" s="19">
        <v>614804287.29999995</v>
      </c>
      <c r="F41" s="19"/>
      <c r="G41" s="19">
        <v>601889858.20000005</v>
      </c>
    </row>
    <row r="42" spans="2:60" hidden="1" x14ac:dyDescent="0.25">
      <c r="E42" s="19">
        <f>+E40-E41</f>
        <v>678157.32000005245</v>
      </c>
      <c r="F42" s="19"/>
      <c r="G42" s="19">
        <f>+G40-G41</f>
        <v>13592586.419999957</v>
      </c>
    </row>
    <row r="43" spans="2:60" hidden="1" x14ac:dyDescent="0.25"/>
    <row r="44" spans="2:60" hidden="1" x14ac:dyDescent="0.25"/>
    <row r="45" spans="2:60" hidden="1" x14ac:dyDescent="0.25"/>
    <row r="46" spans="2:60" hidden="1" x14ac:dyDescent="0.25"/>
    <row r="47" spans="2:60" hidden="1" x14ac:dyDescent="0.25"/>
    <row r="48" spans="2:60"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89" spans="13:13" x14ac:dyDescent="0.25">
      <c r="M89" s="43">
        <v>246875272.68000001</v>
      </c>
    </row>
  </sheetData>
  <mergeCells count="47">
    <mergeCell ref="B17:C17"/>
    <mergeCell ref="B16:C16"/>
    <mergeCell ref="B15:C15"/>
    <mergeCell ref="B35:H35"/>
    <mergeCell ref="B29:C29"/>
    <mergeCell ref="B30:C30"/>
    <mergeCell ref="B31:H31"/>
    <mergeCell ref="B32:B33"/>
    <mergeCell ref="C32:D32"/>
    <mergeCell ref="C33:D33"/>
    <mergeCell ref="B27:H27"/>
    <mergeCell ref="C28:H28"/>
    <mergeCell ref="F29:H29"/>
    <mergeCell ref="F30:H30"/>
    <mergeCell ref="B9:C9"/>
    <mergeCell ref="F9:H9"/>
    <mergeCell ref="B10:C10"/>
    <mergeCell ref="D10:H10"/>
    <mergeCell ref="B11:C11"/>
    <mergeCell ref="B5:H5"/>
    <mergeCell ref="B6:H6"/>
    <mergeCell ref="B7:C7"/>
    <mergeCell ref="B8:C8"/>
    <mergeCell ref="D8:H8"/>
    <mergeCell ref="B12:C12"/>
    <mergeCell ref="D12:H12"/>
    <mergeCell ref="C26:D26"/>
    <mergeCell ref="B13:C14"/>
    <mergeCell ref="B18:C18"/>
    <mergeCell ref="B19:C19"/>
    <mergeCell ref="B20:C20"/>
    <mergeCell ref="B21:C21"/>
    <mergeCell ref="D21:H21"/>
    <mergeCell ref="B22:C22"/>
    <mergeCell ref="D22:H22"/>
    <mergeCell ref="B23:C23"/>
    <mergeCell ref="B24:C24"/>
    <mergeCell ref="B25:H25"/>
    <mergeCell ref="B1:H1"/>
    <mergeCell ref="B2:H2"/>
    <mergeCell ref="BB36:BH36"/>
    <mergeCell ref="AT36:AZ36"/>
    <mergeCell ref="AM36:AS36"/>
    <mergeCell ref="AG36:AK36"/>
    <mergeCell ref="AA36:AE36"/>
    <mergeCell ref="T36:X36"/>
    <mergeCell ref="B4:H4"/>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35"/>
  <sheetViews>
    <sheetView topLeftCell="A30" workbookViewId="0">
      <selection activeCell="G55" sqref="G55"/>
    </sheetView>
  </sheetViews>
  <sheetFormatPr baseColWidth="10" defaultRowHeight="15" x14ac:dyDescent="0.25"/>
  <cols>
    <col min="1" max="1" width="18.85546875" bestFit="1" customWidth="1"/>
    <col min="2" max="2" width="15.140625" bestFit="1" customWidth="1"/>
    <col min="4" max="4" width="12.85546875" bestFit="1" customWidth="1"/>
    <col min="6" max="6" width="12.85546875" bestFit="1" customWidth="1"/>
    <col min="8" max="8" width="12.85546875" bestFit="1" customWidth="1"/>
    <col min="10" max="10" width="12.85546875" bestFit="1" customWidth="1"/>
    <col min="12" max="12" width="12.85546875" bestFit="1" customWidth="1"/>
    <col min="14" max="14" width="12.85546875" bestFit="1" customWidth="1"/>
    <col min="16" max="16" width="12.85546875" bestFit="1" customWidth="1"/>
  </cols>
  <sheetData>
    <row r="1" spans="2:7" ht="18.75" x14ac:dyDescent="0.3">
      <c r="B1" s="52" t="s">
        <v>103</v>
      </c>
      <c r="C1" s="52"/>
      <c r="D1" s="52"/>
      <c r="E1" s="52"/>
      <c r="F1" s="52"/>
      <c r="G1" s="52"/>
    </row>
    <row r="2" spans="2:7" ht="18.75" x14ac:dyDescent="0.3">
      <c r="B2" s="52" t="s">
        <v>104</v>
      </c>
      <c r="C2" s="52"/>
      <c r="D2" s="52"/>
      <c r="E2" s="52"/>
      <c r="F2" s="52"/>
      <c r="G2" s="52"/>
    </row>
    <row r="4" spans="2:7" x14ac:dyDescent="0.25">
      <c r="B4" s="53" t="s">
        <v>0</v>
      </c>
      <c r="C4" s="53"/>
      <c r="D4" s="53"/>
      <c r="E4" s="53"/>
      <c r="F4" s="53"/>
      <c r="G4" s="53"/>
    </row>
    <row r="5" spans="2:7" x14ac:dyDescent="0.25">
      <c r="B5" s="65" t="s">
        <v>1</v>
      </c>
      <c r="C5" s="65"/>
      <c r="D5" s="65"/>
      <c r="E5" s="65"/>
      <c r="F5" s="65"/>
      <c r="G5" s="65"/>
    </row>
    <row r="6" spans="2:7" ht="15.75" thickBot="1" x14ac:dyDescent="0.3">
      <c r="B6" s="1"/>
      <c r="C6" s="1"/>
      <c r="D6" s="1"/>
      <c r="E6" s="1"/>
      <c r="F6" s="1"/>
      <c r="G6" s="1"/>
    </row>
    <row r="7" spans="2:7" ht="15.75" thickBot="1" x14ac:dyDescent="0.3">
      <c r="B7" s="2" t="s">
        <v>2</v>
      </c>
      <c r="C7" s="66" t="s">
        <v>78</v>
      </c>
      <c r="D7" s="67"/>
      <c r="E7" s="67"/>
      <c r="F7" s="67"/>
      <c r="G7" s="68"/>
    </row>
    <row r="8" spans="2:7" ht="25.5" customHeight="1" thickBot="1" x14ac:dyDescent="0.3">
      <c r="B8" s="3" t="s">
        <v>3</v>
      </c>
      <c r="C8" s="4" t="s">
        <v>4</v>
      </c>
      <c r="D8" s="5" t="s">
        <v>5</v>
      </c>
      <c r="E8" s="56" t="s">
        <v>64</v>
      </c>
      <c r="F8" s="57"/>
      <c r="G8" s="58"/>
    </row>
    <row r="9" spans="2:7" ht="22.5" customHeight="1" thickBot="1" x14ac:dyDescent="0.3">
      <c r="B9" s="3" t="s">
        <v>6</v>
      </c>
      <c r="C9" s="56" t="s">
        <v>89</v>
      </c>
      <c r="D9" s="57"/>
      <c r="E9" s="57"/>
      <c r="F9" s="57"/>
      <c r="G9" s="58"/>
    </row>
    <row r="10" spans="2:7" ht="15.75" thickBot="1" x14ac:dyDescent="0.3">
      <c r="B10" s="3" t="s">
        <v>7</v>
      </c>
      <c r="C10" s="6" t="s">
        <v>8</v>
      </c>
      <c r="D10" s="5" t="s">
        <v>9</v>
      </c>
      <c r="E10" s="7" t="s">
        <v>70</v>
      </c>
      <c r="F10" s="5" t="s">
        <v>11</v>
      </c>
      <c r="G10" s="7" t="s">
        <v>79</v>
      </c>
    </row>
    <row r="11" spans="2:7" ht="25.5" customHeight="1" thickBot="1" x14ac:dyDescent="0.3">
      <c r="B11" s="3" t="s">
        <v>13</v>
      </c>
      <c r="C11" s="56" t="s">
        <v>80</v>
      </c>
      <c r="D11" s="57"/>
      <c r="E11" s="57"/>
      <c r="F11" s="57"/>
      <c r="G11" s="58"/>
    </row>
    <row r="12" spans="2:7" ht="15.75" thickBot="1" x14ac:dyDescent="0.3">
      <c r="B12" s="54" t="s">
        <v>14</v>
      </c>
      <c r="C12" s="8" t="s">
        <v>15</v>
      </c>
      <c r="D12" s="8" t="s">
        <v>16</v>
      </c>
      <c r="E12" s="8" t="s">
        <v>17</v>
      </c>
      <c r="F12" s="8" t="s">
        <v>18</v>
      </c>
      <c r="G12" s="8" t="s">
        <v>19</v>
      </c>
    </row>
    <row r="13" spans="2:7" ht="15.75" thickBot="1" x14ac:dyDescent="0.3">
      <c r="B13" s="55"/>
      <c r="C13" s="7">
        <v>21</v>
      </c>
      <c r="D13" s="7">
        <v>42</v>
      </c>
      <c r="E13" s="7">
        <v>63</v>
      </c>
      <c r="F13" s="7">
        <v>83</v>
      </c>
      <c r="G13" s="7">
        <v>83</v>
      </c>
    </row>
    <row r="14" spans="2:7" ht="15.75" thickBot="1" x14ac:dyDescent="0.3">
      <c r="B14" s="3" t="s">
        <v>94</v>
      </c>
      <c r="C14" s="7">
        <v>19</v>
      </c>
      <c r="D14" s="7">
        <v>41</v>
      </c>
      <c r="E14" s="7">
        <v>60</v>
      </c>
      <c r="F14" s="7">
        <v>72</v>
      </c>
      <c r="G14" s="7">
        <v>72</v>
      </c>
    </row>
    <row r="15" spans="2:7" ht="15.75" thickBot="1" x14ac:dyDescent="0.3">
      <c r="B15" s="3" t="s">
        <v>93</v>
      </c>
      <c r="C15" s="6">
        <v>20</v>
      </c>
      <c r="D15" s="7">
        <v>38</v>
      </c>
      <c r="E15" s="7">
        <v>53</v>
      </c>
      <c r="F15" s="7">
        <v>78</v>
      </c>
      <c r="G15" s="7">
        <v>78</v>
      </c>
    </row>
    <row r="16" spans="2:7" ht="15.75" thickBot="1" x14ac:dyDescent="0.3">
      <c r="B16" s="3" t="s">
        <v>92</v>
      </c>
      <c r="C16" s="7">
        <v>20</v>
      </c>
      <c r="D16" s="7">
        <v>39</v>
      </c>
      <c r="E16" s="7">
        <v>56</v>
      </c>
      <c r="F16" s="7">
        <v>85</v>
      </c>
      <c r="G16" s="7">
        <v>85</v>
      </c>
    </row>
    <row r="17" spans="2:7" ht="15.75" thickBot="1" x14ac:dyDescent="0.3">
      <c r="B17" s="3" t="s">
        <v>20</v>
      </c>
      <c r="C17" s="6">
        <v>21</v>
      </c>
      <c r="D17" s="7">
        <v>42</v>
      </c>
      <c r="E17" s="7">
        <v>63</v>
      </c>
      <c r="F17" s="7">
        <v>83</v>
      </c>
      <c r="G17" s="7">
        <v>83</v>
      </c>
    </row>
    <row r="18" spans="2:7" ht="15.75" thickBot="1" x14ac:dyDescent="0.3">
      <c r="B18" s="3" t="s">
        <v>21</v>
      </c>
      <c r="C18" s="6">
        <v>23</v>
      </c>
      <c r="D18" s="7">
        <v>48</v>
      </c>
      <c r="E18" s="7">
        <v>71</v>
      </c>
      <c r="F18" s="7">
        <v>96</v>
      </c>
      <c r="G18" s="7">
        <v>96</v>
      </c>
    </row>
    <row r="19" spans="2:7" ht="26.25" thickBot="1" x14ac:dyDescent="0.3">
      <c r="B19" s="9" t="s">
        <v>22</v>
      </c>
      <c r="C19" s="6" t="s">
        <v>23</v>
      </c>
      <c r="D19" s="10" t="s">
        <v>24</v>
      </c>
      <c r="E19" s="6" t="s">
        <v>72</v>
      </c>
      <c r="F19" s="10" t="s">
        <v>26</v>
      </c>
      <c r="G19" s="6" t="s">
        <v>27</v>
      </c>
    </row>
    <row r="20" spans="2:7" ht="15.75" thickBot="1" x14ac:dyDescent="0.3">
      <c r="B20" s="9" t="s">
        <v>28</v>
      </c>
      <c r="C20" s="59" t="s">
        <v>29</v>
      </c>
      <c r="D20" s="60"/>
      <c r="E20" s="60"/>
      <c r="F20" s="60"/>
      <c r="G20" s="61"/>
    </row>
    <row r="21" spans="2:7" ht="26.25" thickBot="1" x14ac:dyDescent="0.3">
      <c r="B21" s="9" t="s">
        <v>30</v>
      </c>
      <c r="C21" s="56" t="s">
        <v>81</v>
      </c>
      <c r="D21" s="57"/>
      <c r="E21" s="57"/>
      <c r="F21" s="57"/>
      <c r="G21" s="58"/>
    </row>
    <row r="22" spans="2:7" ht="26.25" thickBot="1" x14ac:dyDescent="0.3">
      <c r="B22" s="9" t="s">
        <v>31</v>
      </c>
      <c r="C22" s="11" t="s">
        <v>82</v>
      </c>
      <c r="D22" s="10" t="s">
        <v>24</v>
      </c>
      <c r="E22" s="6" t="s">
        <v>75</v>
      </c>
      <c r="F22" s="10" t="s">
        <v>32</v>
      </c>
      <c r="G22" s="6" t="s">
        <v>51</v>
      </c>
    </row>
    <row r="23" spans="2:7" ht="26.25" thickBot="1" x14ac:dyDescent="0.3">
      <c r="B23" s="9" t="s">
        <v>33</v>
      </c>
      <c r="C23" s="11" t="s">
        <v>76</v>
      </c>
      <c r="D23" s="10" t="s">
        <v>24</v>
      </c>
      <c r="E23" s="6" t="s">
        <v>75</v>
      </c>
      <c r="F23" s="10" t="s">
        <v>32</v>
      </c>
      <c r="G23" s="6" t="s">
        <v>51</v>
      </c>
    </row>
    <row r="24" spans="2:7" ht="15.75" thickBot="1" x14ac:dyDescent="0.3">
      <c r="B24" s="62" t="s">
        <v>34</v>
      </c>
      <c r="C24" s="63"/>
      <c r="D24" s="63"/>
      <c r="E24" s="63"/>
      <c r="F24" s="63"/>
      <c r="G24" s="64"/>
    </row>
    <row r="25" spans="2:7" ht="15.75" thickBot="1" x14ac:dyDescent="0.3">
      <c r="B25" s="9" t="s">
        <v>35</v>
      </c>
      <c r="C25" s="7">
        <f>+-10%</f>
        <v>-0.1</v>
      </c>
      <c r="D25" s="10" t="s">
        <v>36</v>
      </c>
      <c r="E25" s="7">
        <f>+-20%</f>
        <v>-0.2</v>
      </c>
      <c r="F25" s="10" t="s">
        <v>37</v>
      </c>
      <c r="G25" s="7" t="s">
        <v>38</v>
      </c>
    </row>
    <row r="26" spans="2:7" ht="15.75" thickBot="1" x14ac:dyDescent="0.3">
      <c r="B26" s="62" t="s">
        <v>39</v>
      </c>
      <c r="C26" s="63"/>
      <c r="D26" s="63"/>
      <c r="E26" s="63"/>
      <c r="F26" s="63"/>
      <c r="G26" s="64"/>
    </row>
    <row r="27" spans="2:7" ht="15.75" thickBot="1" x14ac:dyDescent="0.3">
      <c r="B27" s="9" t="s">
        <v>40</v>
      </c>
      <c r="C27" s="56" t="s">
        <v>77</v>
      </c>
      <c r="D27" s="57"/>
      <c r="E27" s="57"/>
      <c r="F27" s="57"/>
      <c r="G27" s="58"/>
    </row>
    <row r="28" spans="2:7" ht="26.25" thickBot="1" x14ac:dyDescent="0.3">
      <c r="B28" s="9" t="s">
        <v>41</v>
      </c>
      <c r="C28" s="12">
        <v>45169</v>
      </c>
      <c r="D28" s="10" t="s">
        <v>42</v>
      </c>
      <c r="E28" s="56" t="s">
        <v>54</v>
      </c>
      <c r="F28" s="57"/>
      <c r="G28" s="58"/>
    </row>
    <row r="29" spans="2:7" ht="26.25" thickBot="1" x14ac:dyDescent="0.3">
      <c r="B29" s="9" t="s">
        <v>43</v>
      </c>
      <c r="C29" s="12">
        <v>45667</v>
      </c>
      <c r="D29" s="10" t="s">
        <v>42</v>
      </c>
      <c r="E29" s="56" t="s">
        <v>54</v>
      </c>
      <c r="F29" s="57"/>
      <c r="G29" s="58"/>
    </row>
    <row r="30" spans="2:7" ht="15.75" thickBot="1" x14ac:dyDescent="0.3">
      <c r="B30" s="62" t="s">
        <v>99</v>
      </c>
      <c r="C30" s="63"/>
      <c r="D30" s="63"/>
      <c r="E30" s="63"/>
      <c r="F30" s="63"/>
      <c r="G30" s="64"/>
    </row>
    <row r="31" spans="2:7" ht="15.75" thickBot="1" x14ac:dyDescent="0.3">
      <c r="B31" s="69" t="s">
        <v>44</v>
      </c>
      <c r="C31" s="8" t="s">
        <v>15</v>
      </c>
      <c r="D31" s="8" t="s">
        <v>16</v>
      </c>
      <c r="E31" s="8" t="s">
        <v>100</v>
      </c>
      <c r="F31" s="8" t="s">
        <v>18</v>
      </c>
      <c r="G31" s="8" t="s">
        <v>19</v>
      </c>
    </row>
    <row r="32" spans="2:7" ht="15.75" thickBot="1" x14ac:dyDescent="0.3">
      <c r="B32" s="70"/>
      <c r="C32" s="6">
        <v>15</v>
      </c>
      <c r="D32" s="7">
        <v>31</v>
      </c>
      <c r="E32" s="7">
        <v>44</v>
      </c>
      <c r="F32" s="7">
        <v>70</v>
      </c>
      <c r="G32" s="7">
        <v>70</v>
      </c>
    </row>
    <row r="33" spans="2:8" x14ac:dyDescent="0.25">
      <c r="B33" s="44" t="s">
        <v>102</v>
      </c>
      <c r="C33" s="45"/>
      <c r="D33" s="16"/>
      <c r="E33" s="16"/>
      <c r="F33" s="16"/>
      <c r="G33" s="16"/>
    </row>
    <row r="34" spans="2:8" x14ac:dyDescent="0.25">
      <c r="B34" s="92" t="s">
        <v>86</v>
      </c>
      <c r="C34" s="92"/>
      <c r="D34" s="92"/>
      <c r="E34" s="92"/>
      <c r="F34" s="92"/>
      <c r="G34" s="92"/>
    </row>
    <row r="35" spans="2:8" ht="15" customHeight="1" x14ac:dyDescent="0.25">
      <c r="B35" s="92"/>
      <c r="C35" s="92"/>
      <c r="D35" s="92"/>
      <c r="E35" s="92"/>
      <c r="F35" s="92"/>
      <c r="G35" s="92"/>
      <c r="H35" s="25"/>
    </row>
  </sheetData>
  <mergeCells count="19">
    <mergeCell ref="C11:G11"/>
    <mergeCell ref="E28:G28"/>
    <mergeCell ref="E29:G29"/>
    <mergeCell ref="B30:G30"/>
    <mergeCell ref="B31:B32"/>
    <mergeCell ref="B12:B13"/>
    <mergeCell ref="C20:G20"/>
    <mergeCell ref="C21:G21"/>
    <mergeCell ref="B34:G35"/>
    <mergeCell ref="E8:G8"/>
    <mergeCell ref="C9:G9"/>
    <mergeCell ref="B24:G24"/>
    <mergeCell ref="B26:G26"/>
    <mergeCell ref="C27:G27"/>
    <mergeCell ref="B1:G1"/>
    <mergeCell ref="B2:G2"/>
    <mergeCell ref="B4:G4"/>
    <mergeCell ref="B5:G5"/>
    <mergeCell ref="C7:G7"/>
  </mergeCells>
  <printOptions horizontalCentered="1"/>
  <pageMargins left="0.70866141732283472" right="0.70866141732283472" top="0.74803149606299213" bottom="0.74803149606299213" header="0.31496062992125984" footer="0.31496062992125984"/>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34"/>
  <sheetViews>
    <sheetView topLeftCell="A29" workbookViewId="0">
      <selection activeCell="H44" sqref="H44"/>
    </sheetView>
  </sheetViews>
  <sheetFormatPr baseColWidth="10" defaultRowHeight="15" x14ac:dyDescent="0.25"/>
  <cols>
    <col min="1" max="1" width="18.85546875" bestFit="1" customWidth="1"/>
    <col min="2" max="2" width="14.42578125" bestFit="1" customWidth="1"/>
    <col min="4" max="4" width="12.85546875" bestFit="1" customWidth="1"/>
    <col min="6" max="6" width="12.85546875" bestFit="1" customWidth="1"/>
    <col min="8" max="8" width="12.85546875" bestFit="1" customWidth="1"/>
    <col min="10" max="10" width="12.85546875" bestFit="1" customWidth="1"/>
    <col min="12" max="12" width="12.85546875" bestFit="1" customWidth="1"/>
    <col min="14" max="14" width="12.85546875" customWidth="1"/>
    <col min="16" max="16" width="12.85546875" bestFit="1" customWidth="1"/>
  </cols>
  <sheetData>
    <row r="1" spans="2:7" ht="18.75" x14ac:dyDescent="0.3">
      <c r="B1" s="52" t="s">
        <v>103</v>
      </c>
      <c r="C1" s="52"/>
      <c r="D1" s="52"/>
      <c r="E1" s="52"/>
      <c r="F1" s="52"/>
      <c r="G1" s="52"/>
    </row>
    <row r="2" spans="2:7" ht="18.75" x14ac:dyDescent="0.3">
      <c r="B2" s="52" t="s">
        <v>104</v>
      </c>
      <c r="C2" s="52"/>
      <c r="D2" s="52"/>
      <c r="E2" s="52"/>
      <c r="F2" s="52"/>
      <c r="G2" s="52"/>
    </row>
    <row r="4" spans="2:7" x14ac:dyDescent="0.25">
      <c r="B4" s="72"/>
      <c r="C4" s="72"/>
      <c r="D4" s="72"/>
      <c r="E4" s="72"/>
      <c r="F4" s="72"/>
      <c r="G4" s="72"/>
    </row>
    <row r="5" spans="2:7" x14ac:dyDescent="0.25">
      <c r="B5" s="53" t="s">
        <v>0</v>
      </c>
      <c r="C5" s="53"/>
      <c r="D5" s="53"/>
      <c r="E5" s="53"/>
      <c r="F5" s="53"/>
      <c r="G5" s="53"/>
    </row>
    <row r="6" spans="2:7" x14ac:dyDescent="0.25">
      <c r="B6" s="65" t="s">
        <v>1</v>
      </c>
      <c r="C6" s="65"/>
      <c r="D6" s="65"/>
      <c r="E6" s="65"/>
      <c r="F6" s="65"/>
      <c r="G6" s="65"/>
    </row>
    <row r="7" spans="2:7" ht="15.75" thickBot="1" x14ac:dyDescent="0.3">
      <c r="B7" s="1"/>
      <c r="C7" s="1"/>
      <c r="D7" s="1"/>
      <c r="E7" s="1"/>
      <c r="F7" s="1"/>
      <c r="G7" s="1"/>
    </row>
    <row r="8" spans="2:7" ht="15.75" thickBot="1" x14ac:dyDescent="0.3">
      <c r="B8" s="2" t="s">
        <v>2</v>
      </c>
      <c r="C8" s="66" t="s">
        <v>83</v>
      </c>
      <c r="D8" s="67"/>
      <c r="E8" s="67"/>
      <c r="F8" s="67"/>
      <c r="G8" s="68"/>
    </row>
    <row r="9" spans="2:7" ht="25.5" customHeight="1" thickBot="1" x14ac:dyDescent="0.3">
      <c r="B9" s="3" t="s">
        <v>3</v>
      </c>
      <c r="C9" s="4" t="s">
        <v>4</v>
      </c>
      <c r="D9" s="5" t="s">
        <v>5</v>
      </c>
      <c r="E9" s="56" t="s">
        <v>64</v>
      </c>
      <c r="F9" s="57"/>
      <c r="G9" s="58"/>
    </row>
    <row r="10" spans="2:7" ht="25.5" customHeight="1" thickBot="1" x14ac:dyDescent="0.3">
      <c r="B10" s="3" t="s">
        <v>6</v>
      </c>
      <c r="C10" s="56" t="s">
        <v>91</v>
      </c>
      <c r="D10" s="57"/>
      <c r="E10" s="57"/>
      <c r="F10" s="57"/>
      <c r="G10" s="58"/>
    </row>
    <row r="11" spans="2:7" ht="15.75" thickBot="1" x14ac:dyDescent="0.3">
      <c r="B11" s="3" t="s">
        <v>7</v>
      </c>
      <c r="C11" s="6" t="s">
        <v>8</v>
      </c>
      <c r="D11" s="5" t="s">
        <v>9</v>
      </c>
      <c r="E11" s="7" t="s">
        <v>70</v>
      </c>
      <c r="F11" s="5" t="s">
        <v>11</v>
      </c>
      <c r="G11" s="7" t="s">
        <v>12</v>
      </c>
    </row>
    <row r="12" spans="2:7" ht="25.5" customHeight="1" thickBot="1" x14ac:dyDescent="0.3">
      <c r="B12" s="3" t="s">
        <v>13</v>
      </c>
      <c r="C12" s="56" t="s">
        <v>84</v>
      </c>
      <c r="D12" s="57"/>
      <c r="E12" s="57"/>
      <c r="F12" s="57"/>
      <c r="G12" s="58"/>
    </row>
    <row r="13" spans="2:7" ht="15.75" thickBot="1" x14ac:dyDescent="0.3">
      <c r="B13" s="54" t="s">
        <v>14</v>
      </c>
      <c r="C13" s="8" t="s">
        <v>15</v>
      </c>
      <c r="D13" s="8" t="s">
        <v>16</v>
      </c>
      <c r="E13" s="8" t="s">
        <v>17</v>
      </c>
      <c r="F13" s="8" t="s">
        <v>18</v>
      </c>
      <c r="G13" s="8" t="s">
        <v>19</v>
      </c>
    </row>
    <row r="14" spans="2:7" ht="15.75" thickBot="1" x14ac:dyDescent="0.3">
      <c r="B14" s="55"/>
      <c r="C14" s="7">
        <v>95</v>
      </c>
      <c r="D14" s="7">
        <v>93</v>
      </c>
      <c r="E14" s="7">
        <v>93</v>
      </c>
      <c r="F14" s="7">
        <v>93</v>
      </c>
      <c r="G14" s="7">
        <v>93</v>
      </c>
    </row>
    <row r="15" spans="2:7" ht="15.75" thickBot="1" x14ac:dyDescent="0.3">
      <c r="B15" s="3" t="s">
        <v>94</v>
      </c>
      <c r="C15" s="7">
        <v>90</v>
      </c>
      <c r="D15" s="7">
        <v>90</v>
      </c>
      <c r="E15" s="7">
        <v>90</v>
      </c>
      <c r="F15" s="7">
        <v>91</v>
      </c>
      <c r="G15" s="7">
        <v>91</v>
      </c>
    </row>
    <row r="16" spans="2:7" ht="15.75" thickBot="1" x14ac:dyDescent="0.3">
      <c r="B16" s="3" t="s">
        <v>93</v>
      </c>
      <c r="C16" s="6">
        <v>80</v>
      </c>
      <c r="D16" s="7">
        <v>85</v>
      </c>
      <c r="E16" s="7">
        <v>87</v>
      </c>
      <c r="F16" s="7">
        <v>90</v>
      </c>
      <c r="G16" s="7">
        <v>90</v>
      </c>
    </row>
    <row r="17" spans="2:7" ht="15.75" thickBot="1" x14ac:dyDescent="0.3">
      <c r="B17" s="3" t="s">
        <v>92</v>
      </c>
      <c r="C17" s="7">
        <v>91</v>
      </c>
      <c r="D17" s="7">
        <v>92</v>
      </c>
      <c r="E17" s="7">
        <v>90</v>
      </c>
      <c r="F17" s="7">
        <v>90</v>
      </c>
      <c r="G17" s="7">
        <v>90</v>
      </c>
    </row>
    <row r="18" spans="2:7" ht="15.75" thickBot="1" x14ac:dyDescent="0.3">
      <c r="B18" s="3" t="s">
        <v>20</v>
      </c>
      <c r="C18" s="6">
        <v>91</v>
      </c>
      <c r="D18" s="7">
        <v>92</v>
      </c>
      <c r="E18" s="7">
        <v>93</v>
      </c>
      <c r="F18" s="7">
        <v>93</v>
      </c>
      <c r="G18" s="7">
        <v>93</v>
      </c>
    </row>
    <row r="19" spans="2:7" ht="15.75" thickBot="1" x14ac:dyDescent="0.3">
      <c r="B19" s="3" t="s">
        <v>21</v>
      </c>
      <c r="C19" s="6">
        <v>81</v>
      </c>
      <c r="D19" s="7">
        <v>80</v>
      </c>
      <c r="E19" s="7">
        <v>80</v>
      </c>
      <c r="F19" s="7">
        <v>80</v>
      </c>
      <c r="G19" s="7">
        <v>80</v>
      </c>
    </row>
    <row r="20" spans="2:7" ht="26.25" thickBot="1" x14ac:dyDescent="0.3">
      <c r="B20" s="9" t="s">
        <v>22</v>
      </c>
      <c r="C20" s="6" t="s">
        <v>23</v>
      </c>
      <c r="D20" s="10" t="s">
        <v>24</v>
      </c>
      <c r="E20" s="6" t="s">
        <v>72</v>
      </c>
      <c r="F20" s="10" t="s">
        <v>26</v>
      </c>
      <c r="G20" s="6" t="s">
        <v>27</v>
      </c>
    </row>
    <row r="21" spans="2:7" ht="15.75" thickBot="1" x14ac:dyDescent="0.3">
      <c r="B21" s="9" t="s">
        <v>28</v>
      </c>
      <c r="C21" s="59" t="s">
        <v>29</v>
      </c>
      <c r="D21" s="60"/>
      <c r="E21" s="60"/>
      <c r="F21" s="60"/>
      <c r="G21" s="61"/>
    </row>
    <row r="22" spans="2:7" ht="26.25" thickBot="1" x14ac:dyDescent="0.3">
      <c r="B22" s="9" t="s">
        <v>30</v>
      </c>
      <c r="C22" s="56" t="s">
        <v>101</v>
      </c>
      <c r="D22" s="57"/>
      <c r="E22" s="57"/>
      <c r="F22" s="57"/>
      <c r="G22" s="58"/>
    </row>
    <row r="23" spans="2:7" ht="39" thickBot="1" x14ac:dyDescent="0.3">
      <c r="B23" s="9" t="s">
        <v>31</v>
      </c>
      <c r="C23" s="11" t="s">
        <v>85</v>
      </c>
      <c r="D23" s="10" t="s">
        <v>24</v>
      </c>
      <c r="E23" s="6" t="s">
        <v>75</v>
      </c>
      <c r="F23" s="10" t="s">
        <v>32</v>
      </c>
      <c r="G23" s="6" t="s">
        <v>51</v>
      </c>
    </row>
    <row r="24" spans="2:7" ht="26.25" thickBot="1" x14ac:dyDescent="0.3">
      <c r="B24" s="9" t="s">
        <v>33</v>
      </c>
      <c r="C24" s="11" t="s">
        <v>82</v>
      </c>
      <c r="D24" s="10" t="s">
        <v>24</v>
      </c>
      <c r="E24" s="6" t="s">
        <v>75</v>
      </c>
      <c r="F24" s="10" t="s">
        <v>32</v>
      </c>
      <c r="G24" s="6" t="s">
        <v>51</v>
      </c>
    </row>
    <row r="25" spans="2:7" ht="15.75" thickBot="1" x14ac:dyDescent="0.3">
      <c r="B25" s="62" t="s">
        <v>34</v>
      </c>
      <c r="C25" s="63"/>
      <c r="D25" s="63"/>
      <c r="E25" s="63"/>
      <c r="F25" s="63"/>
      <c r="G25" s="64"/>
    </row>
    <row r="26" spans="2:7" ht="15.75" thickBot="1" x14ac:dyDescent="0.3">
      <c r="B26" s="9" t="s">
        <v>35</v>
      </c>
      <c r="C26" s="7">
        <f>+-10%</f>
        <v>-0.1</v>
      </c>
      <c r="D26" s="10" t="s">
        <v>36</v>
      </c>
      <c r="E26" s="7">
        <f>+-20%</f>
        <v>-0.2</v>
      </c>
      <c r="F26" s="10" t="s">
        <v>37</v>
      </c>
      <c r="G26" s="7" t="s">
        <v>38</v>
      </c>
    </row>
    <row r="27" spans="2:7" ht="15.75" thickBot="1" x14ac:dyDescent="0.3">
      <c r="B27" s="62" t="s">
        <v>39</v>
      </c>
      <c r="C27" s="63"/>
      <c r="D27" s="63"/>
      <c r="E27" s="63"/>
      <c r="F27" s="63"/>
      <c r="G27" s="64"/>
    </row>
    <row r="28" spans="2:7" ht="15.75" thickBot="1" x14ac:dyDescent="0.3">
      <c r="B28" s="9" t="s">
        <v>40</v>
      </c>
      <c r="C28" s="56" t="s">
        <v>77</v>
      </c>
      <c r="D28" s="57"/>
      <c r="E28" s="57"/>
      <c r="F28" s="57"/>
      <c r="G28" s="58"/>
    </row>
    <row r="29" spans="2:7" ht="26.25" thickBot="1" x14ac:dyDescent="0.3">
      <c r="B29" s="9" t="s">
        <v>41</v>
      </c>
      <c r="C29" s="12">
        <v>45169</v>
      </c>
      <c r="D29" s="10" t="s">
        <v>42</v>
      </c>
      <c r="E29" s="56" t="s">
        <v>54</v>
      </c>
      <c r="F29" s="57"/>
      <c r="G29" s="58"/>
    </row>
    <row r="30" spans="2:7" ht="26.25" thickBot="1" x14ac:dyDescent="0.3">
      <c r="B30" s="9" t="s">
        <v>43</v>
      </c>
      <c r="C30" s="12">
        <v>45667</v>
      </c>
      <c r="D30" s="10" t="s">
        <v>42</v>
      </c>
      <c r="E30" s="56" t="s">
        <v>54</v>
      </c>
      <c r="F30" s="57"/>
      <c r="G30" s="58"/>
    </row>
    <row r="31" spans="2:7" ht="15.75" thickBot="1" x14ac:dyDescent="0.3">
      <c r="B31" s="62" t="s">
        <v>99</v>
      </c>
      <c r="C31" s="63"/>
      <c r="D31" s="63"/>
      <c r="E31" s="63"/>
      <c r="F31" s="63"/>
      <c r="G31" s="64"/>
    </row>
    <row r="32" spans="2:7" ht="15.75" thickBot="1" x14ac:dyDescent="0.3">
      <c r="B32" s="69" t="s">
        <v>44</v>
      </c>
      <c r="C32" s="8" t="s">
        <v>15</v>
      </c>
      <c r="D32" s="8" t="s">
        <v>16</v>
      </c>
      <c r="E32" s="8" t="s">
        <v>100</v>
      </c>
      <c r="F32" s="8" t="s">
        <v>18</v>
      </c>
      <c r="G32" s="8" t="s">
        <v>19</v>
      </c>
    </row>
    <row r="33" spans="2:7" ht="15.75" thickBot="1" x14ac:dyDescent="0.3">
      <c r="B33" s="70"/>
      <c r="C33" s="6">
        <v>89</v>
      </c>
      <c r="D33" s="7">
        <v>89</v>
      </c>
      <c r="E33" s="7">
        <v>88</v>
      </c>
      <c r="F33" s="13">
        <v>90</v>
      </c>
      <c r="G33" s="13">
        <v>90</v>
      </c>
    </row>
    <row r="34" spans="2:7" x14ac:dyDescent="0.25">
      <c r="B34" s="44" t="s">
        <v>102</v>
      </c>
      <c r="C34" s="45"/>
      <c r="D34" s="16"/>
      <c r="E34" s="16"/>
      <c r="F34" s="17"/>
      <c r="G34" s="17"/>
    </row>
  </sheetData>
  <mergeCells count="19">
    <mergeCell ref="B4:G4"/>
    <mergeCell ref="B5:G5"/>
    <mergeCell ref="B6:G6"/>
    <mergeCell ref="C8:G8"/>
    <mergeCell ref="E9:G9"/>
    <mergeCell ref="B1:G1"/>
    <mergeCell ref="B2:G2"/>
    <mergeCell ref="B25:G25"/>
    <mergeCell ref="C28:G28"/>
    <mergeCell ref="C10:G10"/>
    <mergeCell ref="C12:G12"/>
    <mergeCell ref="B13:B14"/>
    <mergeCell ref="C21:G21"/>
    <mergeCell ref="C22:G22"/>
    <mergeCell ref="B27:G27"/>
    <mergeCell ref="E29:G29"/>
    <mergeCell ref="E30:G30"/>
    <mergeCell ref="B31:G31"/>
    <mergeCell ref="B32:B33"/>
  </mergeCells>
  <printOptions horizontalCentered="1"/>
  <pageMargins left="0.70866141732283472" right="0.70866141732283472" top="0.74803149606299213" bottom="0.74803149606299213" header="0.31496062992125984" footer="0.31496062992125984"/>
  <pageSetup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F79"/>
  <sheetViews>
    <sheetView workbookViewId="0">
      <selection activeCell="J85" sqref="J85"/>
    </sheetView>
  </sheetViews>
  <sheetFormatPr baseColWidth="10" defaultRowHeight="15" x14ac:dyDescent="0.25"/>
  <cols>
    <col min="1" max="1" width="3.42578125" customWidth="1"/>
    <col min="2" max="2" width="12" customWidth="1"/>
    <col min="3" max="3" width="18.85546875" customWidth="1"/>
    <col min="4" max="4" width="19.42578125" customWidth="1"/>
    <col min="5" max="5" width="8.85546875" customWidth="1"/>
    <col min="9" max="9" width="9" customWidth="1"/>
    <col min="10" max="10" width="8.28515625" bestFit="1" customWidth="1"/>
    <col min="11" max="11" width="9.5703125" bestFit="1" customWidth="1"/>
    <col min="12" max="13" width="9.85546875" customWidth="1"/>
    <col min="14" max="14" width="5.7109375" bestFit="1" customWidth="1"/>
    <col min="15" max="15" width="5.28515625" customWidth="1"/>
    <col min="16" max="19" width="8.5703125" customWidth="1"/>
    <col min="20" max="21" width="7.28515625" customWidth="1"/>
    <col min="22" max="22" width="6.7109375" customWidth="1"/>
    <col min="23" max="23" width="8.28515625" customWidth="1"/>
    <col min="24" max="24" width="11.42578125" customWidth="1"/>
    <col min="25" max="25" width="6.140625" hidden="1" customWidth="1"/>
    <col min="26" max="26" width="8.28515625" hidden="1" customWidth="1"/>
    <col min="27" max="27" width="7.85546875" hidden="1" customWidth="1"/>
    <col min="28" max="28" width="9.7109375" hidden="1" customWidth="1"/>
    <col min="29" max="29" width="8.85546875" hidden="1" customWidth="1"/>
    <col min="30" max="30" width="10.140625" hidden="1" customWidth="1"/>
    <col min="31" max="31" width="7.28515625" hidden="1" customWidth="1"/>
    <col min="32" max="32" width="7.85546875" hidden="1" customWidth="1"/>
    <col min="33" max="33" width="9.7109375" hidden="1" customWidth="1"/>
    <col min="34" max="34" width="8.7109375" hidden="1" customWidth="1"/>
    <col min="35" max="35" width="10" hidden="1" customWidth="1"/>
    <col min="36" max="36" width="8.42578125" hidden="1" customWidth="1"/>
    <col min="37" max="37" width="6.42578125" hidden="1" customWidth="1"/>
    <col min="38" max="38" width="8.7109375" hidden="1" customWidth="1"/>
    <col min="39" max="39" width="9.140625" hidden="1" customWidth="1"/>
    <col min="40" max="40" width="9.85546875" hidden="1" customWidth="1"/>
    <col min="41" max="41" width="6" hidden="1" customWidth="1"/>
    <col min="42" max="42" width="6.42578125" hidden="1" customWidth="1"/>
    <col min="43" max="43" width="8" hidden="1" customWidth="1"/>
    <col min="44" max="54" width="11.42578125" hidden="1" customWidth="1"/>
    <col min="55" max="59" width="11.42578125" customWidth="1"/>
  </cols>
  <sheetData>
    <row r="1" spans="2:47" x14ac:dyDescent="0.25">
      <c r="B1">
        <v>1</v>
      </c>
      <c r="C1">
        <v>2</v>
      </c>
      <c r="D1">
        <v>3</v>
      </c>
      <c r="E1">
        <v>4</v>
      </c>
      <c r="F1">
        <v>5</v>
      </c>
      <c r="G1">
        <v>6</v>
      </c>
      <c r="H1">
        <v>7</v>
      </c>
      <c r="I1">
        <v>8</v>
      </c>
      <c r="J1">
        <v>9</v>
      </c>
      <c r="K1">
        <v>10</v>
      </c>
      <c r="N1">
        <v>11</v>
      </c>
      <c r="P1">
        <v>12</v>
      </c>
      <c r="Q1">
        <v>13</v>
      </c>
      <c r="R1">
        <v>14</v>
      </c>
      <c r="S1">
        <v>15</v>
      </c>
      <c r="T1">
        <v>16</v>
      </c>
      <c r="U1">
        <v>17</v>
      </c>
      <c r="W1">
        <v>18</v>
      </c>
    </row>
    <row r="2" spans="2:47" ht="18.75" x14ac:dyDescent="0.3">
      <c r="B2" s="52" t="s">
        <v>105</v>
      </c>
      <c r="C2" s="52"/>
      <c r="D2" s="52"/>
      <c r="E2" s="52"/>
      <c r="F2" s="52"/>
      <c r="G2" s="52"/>
      <c r="H2" s="52"/>
      <c r="I2" s="52"/>
      <c r="J2" s="52"/>
      <c r="K2" s="52"/>
      <c r="L2" s="52"/>
      <c r="M2" s="52"/>
      <c r="N2" s="52"/>
      <c r="O2" s="52"/>
      <c r="P2" s="52"/>
      <c r="Q2" s="52"/>
      <c r="R2" s="52"/>
      <c r="S2" s="52"/>
      <c r="T2" s="52"/>
      <c r="U2" s="52"/>
      <c r="V2" s="52"/>
      <c r="W2" s="52"/>
    </row>
    <row r="3" spans="2:47" ht="18.75" x14ac:dyDescent="0.3">
      <c r="B3" s="52" t="s">
        <v>106</v>
      </c>
      <c r="C3" s="52"/>
      <c r="D3" s="52"/>
      <c r="E3" s="52"/>
      <c r="F3" s="52"/>
      <c r="G3" s="52"/>
      <c r="H3" s="52"/>
      <c r="I3" s="52"/>
      <c r="J3" s="52"/>
      <c r="K3" s="52"/>
      <c r="L3" s="52"/>
      <c r="M3" s="52"/>
      <c r="N3" s="52"/>
      <c r="O3" s="52"/>
      <c r="P3" s="52"/>
      <c r="Q3" s="52"/>
      <c r="R3" s="52"/>
      <c r="S3" s="52"/>
      <c r="T3" s="52"/>
      <c r="U3" s="52"/>
      <c r="V3" s="52"/>
      <c r="W3" s="52"/>
    </row>
    <row r="4" spans="2:47" ht="18.75" x14ac:dyDescent="0.3">
      <c r="B4" s="52" t="s">
        <v>107</v>
      </c>
      <c r="C4" s="52"/>
      <c r="D4" s="52"/>
      <c r="E4" s="52"/>
      <c r="F4" s="52"/>
      <c r="G4" s="52"/>
      <c r="H4" s="52"/>
      <c r="I4" s="52"/>
      <c r="J4" s="52"/>
      <c r="K4" s="52"/>
      <c r="L4" s="52"/>
      <c r="M4" s="52"/>
      <c r="N4" s="52"/>
      <c r="O4" s="52"/>
      <c r="P4" s="52"/>
      <c r="Q4" s="52"/>
      <c r="R4" s="52"/>
      <c r="S4" s="52"/>
      <c r="T4" s="52"/>
      <c r="U4" s="52"/>
      <c r="V4" s="52"/>
      <c r="W4" s="52"/>
    </row>
    <row r="6" spans="2:47" ht="15.75" thickBot="1" x14ac:dyDescent="0.3">
      <c r="B6" s="99"/>
      <c r="C6" s="99"/>
      <c r="D6" s="99"/>
      <c r="E6" s="99"/>
      <c r="F6" s="99"/>
      <c r="G6" s="99"/>
      <c r="H6" s="99"/>
      <c r="I6" s="99"/>
      <c r="J6" s="99"/>
      <c r="K6" s="99"/>
      <c r="L6" s="99"/>
      <c r="M6" s="99"/>
      <c r="N6" s="99"/>
      <c r="O6" s="99"/>
      <c r="P6" s="99"/>
      <c r="Q6" s="99"/>
      <c r="R6" s="99"/>
      <c r="S6" s="99"/>
      <c r="T6" s="99"/>
      <c r="U6" s="99"/>
      <c r="V6" s="99"/>
      <c r="W6" s="99"/>
    </row>
    <row r="7" spans="2:47" ht="42" customHeight="1" thickBot="1" x14ac:dyDescent="0.3">
      <c r="B7" s="100" t="s">
        <v>108</v>
      </c>
      <c r="C7" s="101" t="s">
        <v>109</v>
      </c>
      <c r="D7" s="102"/>
      <c r="E7" s="100" t="s">
        <v>110</v>
      </c>
      <c r="F7" s="101" t="s">
        <v>111</v>
      </c>
      <c r="G7" s="102"/>
      <c r="H7" s="100" t="s">
        <v>112</v>
      </c>
      <c r="I7" s="103" t="s">
        <v>113</v>
      </c>
      <c r="J7" s="104"/>
      <c r="K7" s="104"/>
      <c r="L7" s="104"/>
      <c r="M7" s="104"/>
      <c r="N7" s="104"/>
      <c r="O7" s="105"/>
      <c r="P7" s="106" t="s">
        <v>114</v>
      </c>
      <c r="Q7" s="106"/>
      <c r="R7" s="106"/>
      <c r="S7" s="106"/>
      <c r="T7" s="107" t="s">
        <v>115</v>
      </c>
      <c r="U7" s="108"/>
      <c r="V7" s="108"/>
      <c r="W7" s="109"/>
    </row>
    <row r="8" spans="2:47" ht="15.75" thickBot="1" x14ac:dyDescent="0.3">
      <c r="B8" s="110" t="s">
        <v>116</v>
      </c>
      <c r="C8" s="110"/>
      <c r="D8" s="110"/>
      <c r="E8" s="110"/>
      <c r="F8" s="110"/>
      <c r="G8" s="110"/>
      <c r="H8" s="110"/>
      <c r="I8" s="110"/>
      <c r="J8" s="110"/>
      <c r="K8" s="110"/>
      <c r="L8" s="110"/>
      <c r="M8" s="110"/>
      <c r="N8" s="110"/>
      <c r="O8" s="110"/>
      <c r="P8" s="110"/>
      <c r="Q8" s="110"/>
      <c r="R8" s="110"/>
      <c r="S8" s="110"/>
      <c r="T8" s="110"/>
      <c r="U8" s="110"/>
      <c r="V8" s="110"/>
      <c r="W8" s="110"/>
    </row>
    <row r="9" spans="2:47" ht="15.75" thickBot="1" x14ac:dyDescent="0.3">
      <c r="B9" s="111" t="s">
        <v>117</v>
      </c>
      <c r="C9" s="111"/>
      <c r="D9" s="111"/>
      <c r="E9" s="111"/>
      <c r="F9" s="112" t="s">
        <v>118</v>
      </c>
      <c r="G9" s="112"/>
      <c r="H9" s="112"/>
      <c r="I9" s="112"/>
      <c r="J9" s="113" t="s">
        <v>119</v>
      </c>
      <c r="K9" s="114"/>
      <c r="L9" s="114"/>
      <c r="M9" s="114"/>
      <c r="N9" s="114"/>
      <c r="O9" s="114"/>
      <c r="P9" s="114"/>
      <c r="Q9" s="114"/>
      <c r="R9" s="114"/>
      <c r="S9" s="114"/>
      <c r="T9" s="115"/>
      <c r="U9" s="113" t="s">
        <v>120</v>
      </c>
      <c r="V9" s="114"/>
      <c r="W9" s="115"/>
    </row>
    <row r="10" spans="2:47" ht="18" customHeight="1" thickBot="1" x14ac:dyDescent="0.3">
      <c r="B10" s="116" t="s">
        <v>121</v>
      </c>
      <c r="C10" s="117" t="s">
        <v>122</v>
      </c>
      <c r="D10" s="118"/>
      <c r="E10" s="119"/>
      <c r="F10" s="103" t="s">
        <v>123</v>
      </c>
      <c r="G10" s="104"/>
      <c r="H10" s="104"/>
      <c r="I10" s="105"/>
      <c r="J10" s="120" t="s">
        <v>5</v>
      </c>
      <c r="K10" s="103" t="s">
        <v>124</v>
      </c>
      <c r="L10" s="104"/>
      <c r="M10" s="104"/>
      <c r="N10" s="104"/>
      <c r="O10" s="104"/>
      <c r="P10" s="104"/>
      <c r="Q10" s="104"/>
      <c r="R10" s="104"/>
      <c r="S10" s="104"/>
      <c r="T10" s="105"/>
      <c r="U10" s="121" t="s">
        <v>125</v>
      </c>
      <c r="V10" s="122"/>
      <c r="W10" s="123"/>
    </row>
    <row r="11" spans="2:47" ht="25.5" customHeight="1" thickBot="1" x14ac:dyDescent="0.3">
      <c r="B11" s="116" t="s">
        <v>126</v>
      </c>
      <c r="C11" s="101" t="s">
        <v>127</v>
      </c>
      <c r="D11" s="124"/>
      <c r="E11" s="102"/>
      <c r="F11" s="103" t="s">
        <v>128</v>
      </c>
      <c r="G11" s="104"/>
      <c r="H11" s="104"/>
      <c r="I11" s="105"/>
      <c r="J11" s="120" t="s">
        <v>6</v>
      </c>
      <c r="K11" s="101" t="s">
        <v>129</v>
      </c>
      <c r="L11" s="124"/>
      <c r="M11" s="124"/>
      <c r="N11" s="124"/>
      <c r="O11" s="124"/>
      <c r="P11" s="124"/>
      <c r="Q11" s="124"/>
      <c r="R11" s="124"/>
      <c r="S11" s="124"/>
      <c r="T11" s="102"/>
      <c r="U11" s="125"/>
      <c r="V11" s="126"/>
      <c r="W11" s="127"/>
    </row>
    <row r="12" spans="2:47" ht="50.25" customHeight="1" thickBot="1" x14ac:dyDescent="0.3">
      <c r="B12" s="120" t="s">
        <v>6</v>
      </c>
      <c r="C12" s="101" t="s">
        <v>130</v>
      </c>
      <c r="D12" s="124"/>
      <c r="E12" s="102"/>
      <c r="F12" s="101" t="s">
        <v>131</v>
      </c>
      <c r="G12" s="124"/>
      <c r="H12" s="124"/>
      <c r="I12" s="102"/>
      <c r="J12" s="120" t="s">
        <v>132</v>
      </c>
      <c r="K12" s="117" t="s">
        <v>133</v>
      </c>
      <c r="L12" s="118"/>
      <c r="M12" s="118"/>
      <c r="N12" s="118"/>
      <c r="O12" s="118"/>
      <c r="P12" s="118"/>
      <c r="Q12" s="118"/>
      <c r="R12" s="118"/>
      <c r="S12" s="118"/>
      <c r="T12" s="119"/>
      <c r="U12" s="128" t="s">
        <v>134</v>
      </c>
      <c r="V12" s="129"/>
      <c r="W12" s="130"/>
    </row>
    <row r="13" spans="2:47" ht="15.75" thickBot="1" x14ac:dyDescent="0.3">
      <c r="B13" s="113" t="s">
        <v>135</v>
      </c>
      <c r="C13" s="114"/>
      <c r="D13" s="114"/>
      <c r="E13" s="114"/>
      <c r="F13" s="114"/>
      <c r="G13" s="114"/>
      <c r="H13" s="114"/>
      <c r="I13" s="114"/>
      <c r="J13" s="114"/>
      <c r="K13" s="114"/>
      <c r="L13" s="114"/>
      <c r="M13" s="115"/>
      <c r="N13" s="113" t="s">
        <v>136</v>
      </c>
      <c r="O13" s="114"/>
      <c r="P13" s="114"/>
      <c r="Q13" s="114"/>
      <c r="R13" s="114"/>
      <c r="S13" s="114"/>
      <c r="T13" s="114"/>
      <c r="U13" s="114"/>
      <c r="V13" s="114"/>
      <c r="W13" s="115"/>
    </row>
    <row r="14" spans="2:47" ht="15.75" thickBot="1" x14ac:dyDescent="0.3">
      <c r="B14" s="131" t="s">
        <v>137</v>
      </c>
      <c r="C14" s="132" t="s">
        <v>138</v>
      </c>
      <c r="D14" s="133"/>
      <c r="E14" s="131" t="s">
        <v>139</v>
      </c>
      <c r="F14" s="132" t="s">
        <v>140</v>
      </c>
      <c r="G14" s="133"/>
      <c r="H14" s="131" t="s">
        <v>141</v>
      </c>
      <c r="I14" s="134" t="s">
        <v>142</v>
      </c>
      <c r="J14" s="135"/>
      <c r="K14" s="135"/>
      <c r="L14" s="135"/>
      <c r="M14" s="136"/>
      <c r="N14" s="137" t="s">
        <v>143</v>
      </c>
      <c r="O14" s="138"/>
      <c r="P14" s="132" t="s">
        <v>144</v>
      </c>
      <c r="Q14" s="139"/>
      <c r="R14" s="133"/>
      <c r="S14" s="131" t="s">
        <v>145</v>
      </c>
      <c r="T14" s="132" t="s">
        <v>146</v>
      </c>
      <c r="U14" s="139"/>
      <c r="V14" s="139"/>
      <c r="W14" s="133"/>
      <c r="AA14" s="71" t="s">
        <v>147</v>
      </c>
      <c r="AB14" s="71"/>
      <c r="AC14" s="71"/>
      <c r="AD14" s="71"/>
      <c r="AF14" s="71" t="s">
        <v>148</v>
      </c>
      <c r="AG14" s="71"/>
      <c r="AH14" s="71"/>
      <c r="AI14" s="71"/>
      <c r="AK14" s="71" t="s">
        <v>149</v>
      </c>
      <c r="AL14" s="71"/>
      <c r="AM14" s="71"/>
      <c r="AN14" s="71"/>
      <c r="AO14" s="51"/>
      <c r="AP14" s="71" t="s">
        <v>150</v>
      </c>
      <c r="AQ14" s="71"/>
      <c r="AR14" s="71"/>
      <c r="AS14" s="71"/>
      <c r="AT14" s="51"/>
      <c r="AU14" t="s">
        <v>151</v>
      </c>
    </row>
    <row r="15" spans="2:47" ht="15.75" thickBot="1" x14ac:dyDescent="0.3">
      <c r="B15" s="140" t="s">
        <v>152</v>
      </c>
      <c r="C15" s="141"/>
      <c r="D15" s="141"/>
      <c r="E15" s="141"/>
      <c r="F15" s="141"/>
      <c r="G15" s="141"/>
      <c r="H15" s="141"/>
      <c r="I15" s="141"/>
      <c r="J15" s="141"/>
      <c r="K15" s="141"/>
      <c r="L15" s="141"/>
      <c r="M15" s="142"/>
      <c r="N15" s="143" t="s">
        <v>153</v>
      </c>
      <c r="O15" s="144"/>
      <c r="P15" s="145" t="s">
        <v>154</v>
      </c>
      <c r="Q15" s="146"/>
      <c r="R15" s="146"/>
      <c r="S15" s="146"/>
      <c r="T15" s="112" t="s">
        <v>155</v>
      </c>
      <c r="U15" s="112"/>
      <c r="V15" s="113" t="s">
        <v>156</v>
      </c>
      <c r="W15" s="115"/>
      <c r="Y15" s="15" t="s">
        <v>157</v>
      </c>
      <c r="Z15" s="15" t="s">
        <v>158</v>
      </c>
    </row>
    <row r="16" spans="2:47" ht="18.75" customHeight="1" thickBot="1" x14ac:dyDescent="0.3">
      <c r="B16" s="147" t="s">
        <v>3</v>
      </c>
      <c r="C16" s="147" t="s">
        <v>6</v>
      </c>
      <c r="D16" s="147" t="s">
        <v>159</v>
      </c>
      <c r="E16" s="148" t="s">
        <v>160</v>
      </c>
      <c r="F16" s="149"/>
      <c r="G16" s="148" t="s">
        <v>161</v>
      </c>
      <c r="H16" s="149"/>
      <c r="I16" s="147" t="s">
        <v>162</v>
      </c>
      <c r="J16" s="147" t="s">
        <v>163</v>
      </c>
      <c r="K16" s="147" t="s">
        <v>9</v>
      </c>
      <c r="L16" s="147" t="s">
        <v>11</v>
      </c>
      <c r="M16" s="147" t="s">
        <v>164</v>
      </c>
      <c r="N16" s="150"/>
      <c r="O16" s="151"/>
      <c r="P16" s="152"/>
      <c r="Q16" s="153"/>
      <c r="R16" s="153"/>
      <c r="S16" s="153"/>
      <c r="T16" s="112" t="s">
        <v>165</v>
      </c>
      <c r="U16" s="113"/>
      <c r="V16" s="154" t="s">
        <v>35</v>
      </c>
      <c r="W16" s="155" t="s">
        <v>166</v>
      </c>
    </row>
    <row r="17" spans="2:49" ht="18.75" customHeight="1" x14ac:dyDescent="0.25">
      <c r="B17" s="156"/>
      <c r="C17" s="156"/>
      <c r="D17" s="156"/>
      <c r="E17" s="157"/>
      <c r="F17" s="158"/>
      <c r="G17" s="157"/>
      <c r="H17" s="158"/>
      <c r="I17" s="156"/>
      <c r="J17" s="156"/>
      <c r="K17" s="156"/>
      <c r="L17" s="156"/>
      <c r="M17" s="156"/>
      <c r="N17" s="159" t="s">
        <v>167</v>
      </c>
      <c r="O17" s="159" t="s">
        <v>168</v>
      </c>
      <c r="P17" s="159" t="s">
        <v>169</v>
      </c>
      <c r="Q17" s="159" t="s">
        <v>170</v>
      </c>
      <c r="R17" s="159" t="s">
        <v>171</v>
      </c>
      <c r="S17" s="159" t="s">
        <v>172</v>
      </c>
      <c r="T17" s="159" t="s">
        <v>173</v>
      </c>
      <c r="U17" s="160" t="s">
        <v>27</v>
      </c>
      <c r="V17" s="161" t="s">
        <v>36</v>
      </c>
      <c r="W17" s="162" t="s">
        <v>174</v>
      </c>
    </row>
    <row r="18" spans="2:49" ht="15.75" thickBot="1" x14ac:dyDescent="0.3">
      <c r="B18" s="163"/>
      <c r="C18" s="163"/>
      <c r="D18" s="163"/>
      <c r="E18" s="164"/>
      <c r="F18" s="165"/>
      <c r="G18" s="164"/>
      <c r="H18" s="165"/>
      <c r="I18" s="163"/>
      <c r="J18" s="163"/>
      <c r="K18" s="163"/>
      <c r="L18" s="163"/>
      <c r="M18" s="163"/>
      <c r="N18" s="166"/>
      <c r="O18" s="166"/>
      <c r="P18" s="166"/>
      <c r="Q18" s="166"/>
      <c r="R18" s="166"/>
      <c r="S18" s="166"/>
      <c r="T18" s="166"/>
      <c r="U18" s="167"/>
      <c r="V18" s="168" t="s">
        <v>37</v>
      </c>
      <c r="W18" s="169" t="s">
        <v>175</v>
      </c>
    </row>
    <row r="19" spans="2:49" ht="24.95" customHeight="1" thickBot="1" x14ac:dyDescent="0.3">
      <c r="B19" s="170" t="s">
        <v>176</v>
      </c>
      <c r="C19" s="171" t="s">
        <v>177</v>
      </c>
      <c r="D19" s="171" t="s">
        <v>178</v>
      </c>
      <c r="E19" s="172" t="s">
        <v>179</v>
      </c>
      <c r="F19" s="173"/>
      <c r="G19" s="148" t="s">
        <v>180</v>
      </c>
      <c r="H19" s="149"/>
      <c r="I19" s="159" t="s">
        <v>181</v>
      </c>
      <c r="J19" s="159" t="s">
        <v>182</v>
      </c>
      <c r="K19" s="159" t="s">
        <v>10</v>
      </c>
      <c r="L19" s="159" t="s">
        <v>12</v>
      </c>
      <c r="M19" s="159" t="s">
        <v>19</v>
      </c>
      <c r="N19" s="174">
        <v>2021</v>
      </c>
      <c r="O19" s="175">
        <v>3.2</v>
      </c>
      <c r="P19" s="176">
        <v>3.5</v>
      </c>
      <c r="Q19" s="175">
        <v>3.5</v>
      </c>
      <c r="R19" s="175">
        <f>+AN19</f>
        <v>3.3983931180003246</v>
      </c>
      <c r="S19" s="175">
        <f>+AT19</f>
        <v>3.2969485473137481</v>
      </c>
      <c r="T19" s="170">
        <f>+AQ19</f>
        <v>65</v>
      </c>
      <c r="U19" s="177">
        <f>+P21</f>
        <v>3.2462262619704596</v>
      </c>
      <c r="V19" s="178" t="s">
        <v>35</v>
      </c>
      <c r="W19" s="179">
        <f>+U19/P19-1</f>
        <v>-7.2506782294154415E-2</v>
      </c>
      <c r="Y19">
        <v>2</v>
      </c>
      <c r="Z19">
        <v>17</v>
      </c>
      <c r="AA19">
        <v>64</v>
      </c>
      <c r="AB19">
        <f>1971520/100000</f>
        <v>19.715199999999999</v>
      </c>
      <c r="AD19" s="180">
        <f>+AA19/AB19</f>
        <v>3.2462262619704596</v>
      </c>
      <c r="AF19" s="180">
        <v>65</v>
      </c>
      <c r="AG19" s="180">
        <f>1971520/100000</f>
        <v>19.715199999999999</v>
      </c>
      <c r="AI19" s="180">
        <f>+AF19/AG19</f>
        <v>3.2969485473137481</v>
      </c>
      <c r="AK19" s="180">
        <v>67</v>
      </c>
      <c r="AL19" s="180">
        <f>1971520/100000</f>
        <v>19.715199999999999</v>
      </c>
      <c r="AN19" s="180">
        <f>+AK19/AL19</f>
        <v>3.3983931180003246</v>
      </c>
      <c r="AQ19" s="180">
        <v>65</v>
      </c>
      <c r="AR19" s="180">
        <f>1971520/100000</f>
        <v>19.715199999999999</v>
      </c>
      <c r="AT19" s="180">
        <f>+AQ19/AR19</f>
        <v>3.2969485473137481</v>
      </c>
    </row>
    <row r="20" spans="2:49" ht="24.95" customHeight="1" thickBot="1" x14ac:dyDescent="0.3">
      <c r="B20" s="181"/>
      <c r="C20" s="182"/>
      <c r="D20" s="182"/>
      <c r="E20" s="183"/>
      <c r="F20" s="184"/>
      <c r="G20" s="157"/>
      <c r="H20" s="158"/>
      <c r="I20" s="185"/>
      <c r="J20" s="185"/>
      <c r="K20" s="185"/>
      <c r="L20" s="185"/>
      <c r="M20" s="185"/>
      <c r="N20" s="186" t="s">
        <v>183</v>
      </c>
      <c r="O20" s="187"/>
      <c r="P20" s="188">
        <v>64</v>
      </c>
      <c r="Q20" s="175">
        <v>65</v>
      </c>
      <c r="R20" s="175">
        <v>67</v>
      </c>
      <c r="S20" s="175">
        <v>65</v>
      </c>
      <c r="T20" s="181"/>
      <c r="U20" s="189"/>
      <c r="V20" s="190"/>
      <c r="W20" s="191"/>
      <c r="AD20" s="180"/>
      <c r="AF20" s="180"/>
      <c r="AG20" s="180"/>
      <c r="AI20" s="180"/>
      <c r="AK20" s="180"/>
      <c r="AL20" s="180"/>
      <c r="AN20" s="180"/>
      <c r="AQ20" s="180"/>
      <c r="AR20" s="180"/>
      <c r="AT20" s="180"/>
    </row>
    <row r="21" spans="2:49" ht="24.95" customHeight="1" thickBot="1" x14ac:dyDescent="0.3">
      <c r="B21" s="181"/>
      <c r="C21" s="182"/>
      <c r="D21" s="182"/>
      <c r="E21" s="117"/>
      <c r="F21" s="119"/>
      <c r="G21" s="164"/>
      <c r="H21" s="165"/>
      <c r="I21" s="166"/>
      <c r="J21" s="166"/>
      <c r="K21" s="166"/>
      <c r="L21" s="166"/>
      <c r="M21" s="166"/>
      <c r="N21" s="186" t="s">
        <v>184</v>
      </c>
      <c r="O21" s="187"/>
      <c r="P21" s="176">
        <f>+AD19</f>
        <v>3.2462262619704596</v>
      </c>
      <c r="Q21" s="176">
        <f>+AI19</f>
        <v>3.2969485473137481</v>
      </c>
      <c r="R21" s="176">
        <f>+AN19</f>
        <v>3.3983931180003246</v>
      </c>
      <c r="S21" s="175">
        <f>+AT19</f>
        <v>3.2969485473137481</v>
      </c>
      <c r="T21" s="192"/>
      <c r="U21" s="193"/>
      <c r="V21" s="194"/>
      <c r="W21" s="195"/>
      <c r="AD21" s="180"/>
      <c r="AF21" s="180"/>
      <c r="AG21" s="180"/>
      <c r="AI21" s="180"/>
      <c r="AK21" s="180"/>
      <c r="AL21" s="180"/>
      <c r="AN21" s="180"/>
      <c r="AQ21" s="180"/>
      <c r="AR21" s="180"/>
      <c r="AT21" s="180"/>
    </row>
    <row r="22" spans="2:49" ht="24.95" customHeight="1" thickBot="1" x14ac:dyDescent="0.3">
      <c r="B22" s="192"/>
      <c r="C22" s="182"/>
      <c r="D22" s="182" t="s">
        <v>185</v>
      </c>
      <c r="E22" s="172" t="s">
        <v>186</v>
      </c>
      <c r="F22" s="173"/>
      <c r="G22" s="148" t="s">
        <v>187</v>
      </c>
      <c r="H22" s="149"/>
      <c r="I22" s="159" t="s">
        <v>181</v>
      </c>
      <c r="J22" s="159" t="s">
        <v>188</v>
      </c>
      <c r="K22" s="159" t="s">
        <v>10</v>
      </c>
      <c r="L22" s="159" t="s">
        <v>12</v>
      </c>
      <c r="M22" s="159" t="s">
        <v>19</v>
      </c>
      <c r="N22" s="120">
        <v>2021</v>
      </c>
      <c r="O22" s="175">
        <v>0.25</v>
      </c>
      <c r="P22" s="176">
        <v>0.25</v>
      </c>
      <c r="Q22" s="176">
        <v>0.25</v>
      </c>
      <c r="R22" s="176">
        <v>0.25</v>
      </c>
      <c r="S22" s="176">
        <v>0.25</v>
      </c>
      <c r="T22" s="170">
        <f>+AA22</f>
        <v>5</v>
      </c>
      <c r="U22" s="177">
        <f>+P24</f>
        <v>0.25361142671644216</v>
      </c>
      <c r="V22" s="178" t="s">
        <v>35</v>
      </c>
      <c r="W22" s="179">
        <f>+U22/P22-1</f>
        <v>1.4445706865768626E-2</v>
      </c>
      <c r="AA22" s="180">
        <v>5</v>
      </c>
      <c r="AB22" s="180">
        <f>1971520/100000</f>
        <v>19.715199999999999</v>
      </c>
      <c r="AC22" s="180"/>
      <c r="AD22" s="180">
        <f>+AA22/AB22</f>
        <v>0.25361142671644216</v>
      </c>
      <c r="AE22" s="180"/>
      <c r="AF22" s="180">
        <v>5</v>
      </c>
      <c r="AG22" s="180">
        <f>1971520/100000</f>
        <v>19.715199999999999</v>
      </c>
      <c r="AH22" s="180"/>
      <c r="AI22" s="180">
        <f>+AF22/AG22</f>
        <v>0.25361142671644216</v>
      </c>
      <c r="AJ22" s="180"/>
      <c r="AK22" s="180">
        <v>5</v>
      </c>
      <c r="AL22" s="180">
        <f>1971520/100000</f>
        <v>19.715199999999999</v>
      </c>
      <c r="AM22" s="180"/>
      <c r="AN22" s="180">
        <f>+AK22/AL22</f>
        <v>0.25361142671644216</v>
      </c>
      <c r="AO22" s="180"/>
      <c r="AP22" s="180"/>
      <c r="AQ22" s="180">
        <v>5</v>
      </c>
      <c r="AR22" s="180">
        <f>1971520/100000</f>
        <v>19.715199999999999</v>
      </c>
      <c r="AS22" s="180"/>
      <c r="AT22" s="180">
        <f>+AQ22/AR22</f>
        <v>0.25361142671644216</v>
      </c>
      <c r="AU22" s="180"/>
      <c r="AV22" s="180"/>
      <c r="AW22" s="180"/>
    </row>
    <row r="23" spans="2:49" ht="24.95" customHeight="1" thickBot="1" x14ac:dyDescent="0.3">
      <c r="B23" s="196"/>
      <c r="C23" s="182"/>
      <c r="D23" s="182"/>
      <c r="E23" s="183"/>
      <c r="F23" s="184"/>
      <c r="G23" s="157"/>
      <c r="H23" s="158"/>
      <c r="I23" s="185"/>
      <c r="J23" s="185"/>
      <c r="K23" s="185"/>
      <c r="L23" s="185"/>
      <c r="M23" s="185"/>
      <c r="N23" s="186" t="s">
        <v>183</v>
      </c>
      <c r="O23" s="187"/>
      <c r="P23" s="188">
        <v>5</v>
      </c>
      <c r="Q23" s="188">
        <v>5</v>
      </c>
      <c r="R23" s="188">
        <v>5</v>
      </c>
      <c r="S23" s="188">
        <v>5</v>
      </c>
      <c r="T23" s="181"/>
      <c r="U23" s="189"/>
      <c r="V23" s="190"/>
      <c r="W23" s="191"/>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row>
    <row r="24" spans="2:49" ht="24.95" customHeight="1" thickBot="1" x14ac:dyDescent="0.3">
      <c r="B24" s="196"/>
      <c r="C24" s="197"/>
      <c r="D24" s="197"/>
      <c r="E24" s="117"/>
      <c r="F24" s="119"/>
      <c r="G24" s="164"/>
      <c r="H24" s="165"/>
      <c r="I24" s="166"/>
      <c r="J24" s="166"/>
      <c r="K24" s="166"/>
      <c r="L24" s="166"/>
      <c r="M24" s="166"/>
      <c r="N24" s="186" t="s">
        <v>184</v>
      </c>
      <c r="O24" s="187"/>
      <c r="P24" s="176">
        <f>+AD22</f>
        <v>0.25361142671644216</v>
      </c>
      <c r="Q24" s="176">
        <f>+AI22</f>
        <v>0.25361142671644216</v>
      </c>
      <c r="R24" s="176">
        <f>+AN22</f>
        <v>0.25361142671644216</v>
      </c>
      <c r="S24" s="176">
        <f>+AT22</f>
        <v>0.25361142671644216</v>
      </c>
      <c r="T24" s="192"/>
      <c r="U24" s="193"/>
      <c r="V24" s="194"/>
      <c r="W24" s="195"/>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row>
    <row r="25" spans="2:49" ht="54.95" customHeight="1" thickBot="1" x14ac:dyDescent="0.3">
      <c r="B25" s="170" t="s">
        <v>189</v>
      </c>
      <c r="C25" s="198" t="s">
        <v>190</v>
      </c>
      <c r="D25" s="171" t="s">
        <v>191</v>
      </c>
      <c r="E25" s="172" t="s">
        <v>192</v>
      </c>
      <c r="F25" s="173"/>
      <c r="G25" s="148" t="s">
        <v>193</v>
      </c>
      <c r="H25" s="149"/>
      <c r="I25" s="159" t="s">
        <v>25</v>
      </c>
      <c r="J25" s="159" t="s">
        <v>182</v>
      </c>
      <c r="K25" s="159" t="s">
        <v>10</v>
      </c>
      <c r="L25" s="159" t="s">
        <v>12</v>
      </c>
      <c r="M25" s="159" t="s">
        <v>23</v>
      </c>
      <c r="N25" s="120">
        <v>2022</v>
      </c>
      <c r="O25" s="199">
        <v>0.7</v>
      </c>
      <c r="P25" s="199">
        <v>0.6</v>
      </c>
      <c r="Q25" s="199">
        <v>0.6</v>
      </c>
      <c r="R25" s="199">
        <v>0.6</v>
      </c>
      <c r="S25" s="199">
        <v>0.6</v>
      </c>
      <c r="T25" s="170">
        <f>+AU25</f>
        <v>532</v>
      </c>
      <c r="U25" s="200">
        <f>+AW25</f>
        <v>1.0857142857142856</v>
      </c>
      <c r="V25" s="178" t="s">
        <v>35</v>
      </c>
      <c r="W25" s="179">
        <f>+U25/P25-1</f>
        <v>0.80952380952380953</v>
      </c>
      <c r="AA25" s="180">
        <v>109</v>
      </c>
      <c r="AB25" s="180">
        <v>89</v>
      </c>
      <c r="AC25" s="180"/>
      <c r="AD25" s="180">
        <f>+AA25/AB25</f>
        <v>1.2247191011235956</v>
      </c>
      <c r="AE25" s="180"/>
      <c r="AF25" s="180">
        <v>191</v>
      </c>
      <c r="AG25" s="180">
        <v>151</v>
      </c>
      <c r="AH25" s="180"/>
      <c r="AI25" s="180">
        <f>+AF25/AG25</f>
        <v>1.2649006622516556</v>
      </c>
      <c r="AJ25" s="180"/>
      <c r="AK25" s="180">
        <v>101</v>
      </c>
      <c r="AL25" s="180">
        <v>94</v>
      </c>
      <c r="AM25" s="180"/>
      <c r="AN25" s="180">
        <f>+AK25/AL25</f>
        <v>1.074468085106383</v>
      </c>
      <c r="AO25" s="180"/>
      <c r="AP25" s="180"/>
      <c r="AQ25" s="180">
        <v>131</v>
      </c>
      <c r="AR25" s="180">
        <v>156</v>
      </c>
      <c r="AS25" s="180"/>
      <c r="AT25" s="180">
        <f>+AQ25/AR25</f>
        <v>0.83974358974358976</v>
      </c>
      <c r="AU25" s="180">
        <f>+AA25+AF25+AK25+AQ25</f>
        <v>532</v>
      </c>
      <c r="AV25" s="180">
        <f>+AB25+AG25+AL25+AR25</f>
        <v>490</v>
      </c>
      <c r="AW25" s="180">
        <f>+AU25/AV25</f>
        <v>1.0857142857142856</v>
      </c>
    </row>
    <row r="26" spans="2:49" ht="54.95" customHeight="1" thickBot="1" x14ac:dyDescent="0.3">
      <c r="B26" s="181"/>
      <c r="C26" s="201"/>
      <c r="D26" s="182"/>
      <c r="E26" s="183"/>
      <c r="F26" s="184"/>
      <c r="G26" s="157"/>
      <c r="H26" s="158"/>
      <c r="I26" s="185"/>
      <c r="J26" s="185"/>
      <c r="K26" s="185"/>
      <c r="L26" s="185"/>
      <c r="M26" s="185"/>
      <c r="N26" s="186" t="s">
        <v>183</v>
      </c>
      <c r="O26" s="187"/>
      <c r="P26" s="188">
        <v>109</v>
      </c>
      <c r="Q26" s="188">
        <f>+AF25</f>
        <v>191</v>
      </c>
      <c r="R26" s="188">
        <f>+AK25</f>
        <v>101</v>
      </c>
      <c r="S26" s="188">
        <v>131</v>
      </c>
      <c r="T26" s="181"/>
      <c r="U26" s="202"/>
      <c r="V26" s="190"/>
      <c r="W26" s="191"/>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row>
    <row r="27" spans="2:49" ht="54.95" customHeight="1" thickBot="1" x14ac:dyDescent="0.3">
      <c r="B27" s="192"/>
      <c r="C27" s="203"/>
      <c r="D27" s="197"/>
      <c r="E27" s="117"/>
      <c r="F27" s="119"/>
      <c r="G27" s="164"/>
      <c r="H27" s="165"/>
      <c r="I27" s="166"/>
      <c r="J27" s="166"/>
      <c r="K27" s="166"/>
      <c r="L27" s="166"/>
      <c r="M27" s="166"/>
      <c r="N27" s="186" t="s">
        <v>184</v>
      </c>
      <c r="O27" s="187"/>
      <c r="P27" s="204">
        <f>+AD25</f>
        <v>1.2247191011235956</v>
      </c>
      <c r="Q27" s="204">
        <f>+AI25</f>
        <v>1.2649006622516556</v>
      </c>
      <c r="R27" s="204">
        <f>+AN25</f>
        <v>1.074468085106383</v>
      </c>
      <c r="S27" s="199">
        <f>+AT25</f>
        <v>0.83974358974358976</v>
      </c>
      <c r="T27" s="192"/>
      <c r="U27" s="205"/>
      <c r="V27" s="194"/>
      <c r="W27" s="195"/>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row>
    <row r="28" spans="2:49" ht="39.950000000000003" customHeight="1" thickBot="1" x14ac:dyDescent="0.3">
      <c r="B28" s="206" t="s">
        <v>194</v>
      </c>
      <c r="C28" s="147" t="s">
        <v>195</v>
      </c>
      <c r="D28" s="147" t="s">
        <v>196</v>
      </c>
      <c r="E28" s="172" t="s">
        <v>197</v>
      </c>
      <c r="F28" s="173"/>
      <c r="G28" s="148" t="s">
        <v>198</v>
      </c>
      <c r="H28" s="149"/>
      <c r="I28" s="159" t="s">
        <v>25</v>
      </c>
      <c r="J28" s="159" t="s">
        <v>8</v>
      </c>
      <c r="K28" s="159" t="s">
        <v>10</v>
      </c>
      <c r="L28" s="159" t="s">
        <v>12</v>
      </c>
      <c r="M28" s="159" t="s">
        <v>23</v>
      </c>
      <c r="N28" s="120">
        <v>2022</v>
      </c>
      <c r="O28" s="199">
        <v>0.4</v>
      </c>
      <c r="P28" s="199">
        <v>0.5</v>
      </c>
      <c r="Q28" s="199">
        <v>0.5</v>
      </c>
      <c r="R28" s="199">
        <v>0.5</v>
      </c>
      <c r="S28" s="199">
        <v>0.5</v>
      </c>
      <c r="T28" s="207">
        <f>SUM(P29:S29)</f>
        <v>207</v>
      </c>
      <c r="U28" s="200">
        <f>+AW28</f>
        <v>0.38909774436090228</v>
      </c>
      <c r="V28" s="208" t="s">
        <v>37</v>
      </c>
      <c r="W28" s="179">
        <f>+U28/P28-1</f>
        <v>-0.22180451127819545</v>
      </c>
      <c r="AA28" s="180">
        <v>50</v>
      </c>
      <c r="AB28" s="180">
        <v>109</v>
      </c>
      <c r="AC28" s="180"/>
      <c r="AD28" s="180">
        <f>+AA28/AB28</f>
        <v>0.45871559633027525</v>
      </c>
      <c r="AE28" s="180"/>
      <c r="AF28" s="180">
        <v>56</v>
      </c>
      <c r="AG28" s="180">
        <v>191</v>
      </c>
      <c r="AH28" s="180"/>
      <c r="AI28" s="180">
        <f>+AF28/AG28</f>
        <v>0.29319371727748689</v>
      </c>
      <c r="AJ28" s="180"/>
      <c r="AK28" s="180">
        <v>35</v>
      </c>
      <c r="AL28" s="180">
        <v>101</v>
      </c>
      <c r="AM28" s="180"/>
      <c r="AN28" s="180">
        <f>+AK28/AL28</f>
        <v>0.34653465346534651</v>
      </c>
      <c r="AO28" s="180"/>
      <c r="AP28" s="180"/>
      <c r="AQ28" s="180">
        <v>66</v>
      </c>
      <c r="AR28" s="180">
        <v>131</v>
      </c>
      <c r="AS28" s="180"/>
      <c r="AT28" s="180">
        <f>+AQ28/AR28</f>
        <v>0.50381679389312972</v>
      </c>
      <c r="AU28" s="180">
        <f>+AA28+AF28+AK28+AQ28</f>
        <v>207</v>
      </c>
      <c r="AV28" s="180">
        <f>+AB28+AG28+AL28+AR28</f>
        <v>532</v>
      </c>
      <c r="AW28" s="180">
        <f>+AU28/AV28</f>
        <v>0.38909774436090228</v>
      </c>
    </row>
    <row r="29" spans="2:49" ht="39.950000000000003" customHeight="1" thickBot="1" x14ac:dyDescent="0.3">
      <c r="B29" s="209"/>
      <c r="C29" s="156"/>
      <c r="D29" s="156"/>
      <c r="E29" s="210"/>
      <c r="F29" s="211"/>
      <c r="G29" s="212"/>
      <c r="H29" s="213"/>
      <c r="I29" s="185"/>
      <c r="J29" s="185"/>
      <c r="K29" s="185"/>
      <c r="L29" s="185"/>
      <c r="M29" s="185"/>
      <c r="N29" s="186" t="s">
        <v>183</v>
      </c>
      <c r="O29" s="187"/>
      <c r="P29" s="188">
        <f>+AA28</f>
        <v>50</v>
      </c>
      <c r="Q29" s="188">
        <f>+AF28</f>
        <v>56</v>
      </c>
      <c r="R29" s="188">
        <f>+AK28</f>
        <v>35</v>
      </c>
      <c r="S29" s="188">
        <f>+AQ28</f>
        <v>66</v>
      </c>
      <c r="T29" s="181"/>
      <c r="U29" s="202"/>
      <c r="V29" s="214"/>
      <c r="W29" s="191"/>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row>
    <row r="30" spans="2:49" ht="39.950000000000003" customHeight="1" thickBot="1" x14ac:dyDescent="0.3">
      <c r="B30" s="209"/>
      <c r="C30" s="156"/>
      <c r="D30" s="163"/>
      <c r="E30" s="215"/>
      <c r="F30" s="216"/>
      <c r="G30" s="217"/>
      <c r="H30" s="218"/>
      <c r="I30" s="166"/>
      <c r="J30" s="166"/>
      <c r="K30" s="166"/>
      <c r="L30" s="166"/>
      <c r="M30" s="166"/>
      <c r="N30" s="186" t="s">
        <v>184</v>
      </c>
      <c r="O30" s="187"/>
      <c r="P30" s="204">
        <f>+AD28</f>
        <v>0.45871559633027525</v>
      </c>
      <c r="Q30" s="204">
        <f>+AI28</f>
        <v>0.29319371727748689</v>
      </c>
      <c r="R30" s="204">
        <f>+AN28</f>
        <v>0.34653465346534651</v>
      </c>
      <c r="S30" s="204">
        <f>+AT28</f>
        <v>0.50381679389312972</v>
      </c>
      <c r="T30" s="192"/>
      <c r="U30" s="205"/>
      <c r="V30" s="219"/>
      <c r="W30" s="195"/>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row>
    <row r="31" spans="2:49" ht="35.1" customHeight="1" thickBot="1" x14ac:dyDescent="0.3">
      <c r="B31" s="209"/>
      <c r="C31" s="156"/>
      <c r="D31" s="147" t="s">
        <v>199</v>
      </c>
      <c r="E31" s="172" t="s">
        <v>200</v>
      </c>
      <c r="F31" s="173"/>
      <c r="G31" s="148" t="s">
        <v>201</v>
      </c>
      <c r="H31" s="149"/>
      <c r="I31" s="159" t="s">
        <v>202</v>
      </c>
      <c r="J31" s="159" t="s">
        <v>8</v>
      </c>
      <c r="K31" s="159" t="s">
        <v>203</v>
      </c>
      <c r="L31" s="159" t="s">
        <v>79</v>
      </c>
      <c r="M31" s="159" t="s">
        <v>23</v>
      </c>
      <c r="N31" s="120">
        <v>2022</v>
      </c>
      <c r="O31" s="220">
        <v>18</v>
      </c>
      <c r="P31" s="220">
        <v>20</v>
      </c>
      <c r="Q31" s="220">
        <v>20</v>
      </c>
      <c r="R31" s="220">
        <v>20</v>
      </c>
      <c r="S31" s="220">
        <v>20</v>
      </c>
      <c r="T31" s="221">
        <f>SUM(P32:S32)</f>
        <v>83.443971585949598</v>
      </c>
      <c r="U31" s="221">
        <f>+AW31</f>
        <v>20.846758349705304</v>
      </c>
      <c r="V31" s="178" t="s">
        <v>35</v>
      </c>
      <c r="W31" s="179">
        <f>+U31/P31-1</f>
        <v>4.2337917485265164E-2</v>
      </c>
      <c r="AA31" s="180">
        <f>+AC61</f>
        <v>2771</v>
      </c>
      <c r="AB31" s="180">
        <v>127</v>
      </c>
      <c r="AC31" s="180"/>
      <c r="AD31" s="180">
        <f>+AA31/AB31</f>
        <v>21.818897637795274</v>
      </c>
      <c r="AE31" s="180"/>
      <c r="AF31" s="180">
        <v>3413</v>
      </c>
      <c r="AG31" s="180">
        <v>153</v>
      </c>
      <c r="AH31" s="180"/>
      <c r="AI31" s="180">
        <f>+AF31/AG31</f>
        <v>22.307189542483659</v>
      </c>
      <c r="AJ31" s="180"/>
      <c r="AK31" s="180">
        <v>2149</v>
      </c>
      <c r="AL31" s="180">
        <v>98</v>
      </c>
      <c r="AM31" s="180"/>
      <c r="AN31" s="180">
        <f>+AK31/AL31</f>
        <v>21.928571428571427</v>
      </c>
      <c r="AO31" s="180"/>
      <c r="AP31" s="180"/>
      <c r="AQ31" s="180">
        <v>2278</v>
      </c>
      <c r="AR31" s="180">
        <v>131</v>
      </c>
      <c r="AS31" s="180"/>
      <c r="AT31" s="180">
        <f>+AQ31/AR31</f>
        <v>17.389312977099237</v>
      </c>
      <c r="AU31" s="180">
        <f>+AA31+AF31+AK31+AQ31</f>
        <v>10611</v>
      </c>
      <c r="AV31" s="180">
        <f>+AB31+AG31+AL31+AR31</f>
        <v>509</v>
      </c>
      <c r="AW31" s="180">
        <f>+AU31/AV31</f>
        <v>20.846758349705304</v>
      </c>
    </row>
    <row r="32" spans="2:49" ht="35.1" customHeight="1" thickBot="1" x14ac:dyDescent="0.3">
      <c r="B32" s="209"/>
      <c r="C32" s="156"/>
      <c r="D32" s="156"/>
      <c r="E32" s="210"/>
      <c r="F32" s="211"/>
      <c r="G32" s="212"/>
      <c r="H32" s="213"/>
      <c r="I32" s="185"/>
      <c r="J32" s="185"/>
      <c r="K32" s="185"/>
      <c r="L32" s="185"/>
      <c r="M32" s="185"/>
      <c r="N32" s="186" t="s">
        <v>183</v>
      </c>
      <c r="O32" s="187"/>
      <c r="P32" s="222">
        <f>+AD31</f>
        <v>21.818897637795274</v>
      </c>
      <c r="Q32" s="222">
        <f>+AI31</f>
        <v>22.307189542483659</v>
      </c>
      <c r="R32" s="176">
        <f>+AN31</f>
        <v>21.928571428571427</v>
      </c>
      <c r="S32" s="222">
        <f>+AT31</f>
        <v>17.389312977099237</v>
      </c>
      <c r="T32" s="223">
        <v>18</v>
      </c>
      <c r="U32" s="223"/>
      <c r="V32" s="190"/>
      <c r="W32" s="191"/>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row>
    <row r="33" spans="2:58" ht="35.1" customHeight="1" thickBot="1" x14ac:dyDescent="0.3">
      <c r="B33" s="209"/>
      <c r="C33" s="156"/>
      <c r="D33" s="163"/>
      <c r="E33" s="215"/>
      <c r="F33" s="216"/>
      <c r="G33" s="217"/>
      <c r="H33" s="218"/>
      <c r="I33" s="166"/>
      <c r="J33" s="166"/>
      <c r="K33" s="166"/>
      <c r="L33" s="166"/>
      <c r="M33" s="166"/>
      <c r="N33" s="186" t="s">
        <v>184</v>
      </c>
      <c r="O33" s="187"/>
      <c r="P33" s="204"/>
      <c r="Q33" s="175"/>
      <c r="R33" s="175"/>
      <c r="S33" s="175"/>
      <c r="T33" s="224"/>
      <c r="U33" s="224"/>
      <c r="V33" s="194"/>
      <c r="W33" s="195"/>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row>
    <row r="34" spans="2:58" ht="35.1" customHeight="1" thickBot="1" x14ac:dyDescent="0.3">
      <c r="B34" s="209"/>
      <c r="C34" s="156"/>
      <c r="D34" s="147" t="s">
        <v>204</v>
      </c>
      <c r="E34" s="172" t="s">
        <v>205</v>
      </c>
      <c r="F34" s="173"/>
      <c r="G34" s="148" t="s">
        <v>206</v>
      </c>
      <c r="H34" s="149"/>
      <c r="I34" s="159" t="s">
        <v>25</v>
      </c>
      <c r="J34" s="159" t="s">
        <v>8</v>
      </c>
      <c r="K34" s="159" t="s">
        <v>207</v>
      </c>
      <c r="L34" s="159" t="s">
        <v>12</v>
      </c>
      <c r="M34" s="159" t="s">
        <v>23</v>
      </c>
      <c r="N34" s="120">
        <v>2022</v>
      </c>
      <c r="O34" s="199">
        <v>0.95</v>
      </c>
      <c r="P34" s="199">
        <v>0.95</v>
      </c>
      <c r="Q34" s="199">
        <v>0.95</v>
      </c>
      <c r="R34" s="199">
        <v>0.95</v>
      </c>
      <c r="S34" s="199">
        <v>0.95</v>
      </c>
      <c r="T34" s="207">
        <f>SUM(P35:S35)</f>
        <v>9994</v>
      </c>
      <c r="U34" s="200">
        <f>+AW34</f>
        <v>0.99939999999999996</v>
      </c>
      <c r="V34" s="178" t="s">
        <v>35</v>
      </c>
      <c r="W34" s="179">
        <f>+U34/P34-1</f>
        <v>5.2000000000000046E-2</v>
      </c>
      <c r="AA34" s="180">
        <f>+(251*10)+(1*8)</f>
        <v>2518</v>
      </c>
      <c r="AB34" s="180">
        <v>252</v>
      </c>
      <c r="AC34" s="180"/>
      <c r="AD34" s="180">
        <f>+AA34/AB34/10</f>
        <v>0.99920634920634921</v>
      </c>
      <c r="AE34" s="180"/>
      <c r="AF34" s="180">
        <v>3198</v>
      </c>
      <c r="AG34" s="180">
        <v>320</v>
      </c>
      <c r="AH34" s="180"/>
      <c r="AI34" s="180">
        <f>+AF34/AG34/10</f>
        <v>0.99937500000000001</v>
      </c>
      <c r="AJ34" s="180"/>
      <c r="AK34" s="180">
        <v>1690</v>
      </c>
      <c r="AL34" s="180">
        <v>169</v>
      </c>
      <c r="AM34" s="180"/>
      <c r="AN34" s="180">
        <f>+AK34/AL34/10</f>
        <v>1</v>
      </c>
      <c r="AO34" s="180"/>
      <c r="AP34" s="180"/>
      <c r="AQ34" s="180">
        <v>2588</v>
      </c>
      <c r="AR34" s="180">
        <v>259</v>
      </c>
      <c r="AS34" s="180"/>
      <c r="AT34" s="180">
        <f>+AQ34/AR34/10</f>
        <v>0.99922779922779925</v>
      </c>
      <c r="AU34" s="180">
        <f>+AA34+AF34+AK34+AQ34</f>
        <v>9994</v>
      </c>
      <c r="AV34" s="180">
        <f>+AB34+AG34+AL34+AR34</f>
        <v>1000</v>
      </c>
      <c r="AW34" s="180">
        <f>+AU34/AV34/10</f>
        <v>0.99939999999999996</v>
      </c>
    </row>
    <row r="35" spans="2:58" ht="35.1" customHeight="1" thickBot="1" x14ac:dyDescent="0.3">
      <c r="B35" s="209"/>
      <c r="C35" s="156"/>
      <c r="D35" s="156"/>
      <c r="E35" s="210"/>
      <c r="F35" s="211"/>
      <c r="G35" s="212"/>
      <c r="H35" s="213"/>
      <c r="I35" s="185"/>
      <c r="J35" s="185"/>
      <c r="K35" s="185"/>
      <c r="L35" s="185"/>
      <c r="M35" s="185"/>
      <c r="N35" s="186" t="s">
        <v>183</v>
      </c>
      <c r="O35" s="187"/>
      <c r="P35" s="175">
        <f>+AA34</f>
        <v>2518</v>
      </c>
      <c r="Q35" s="175">
        <f>+AF34</f>
        <v>3198</v>
      </c>
      <c r="R35" s="175">
        <f>+AK34</f>
        <v>1690</v>
      </c>
      <c r="S35" s="175">
        <f>+AQ34</f>
        <v>2588</v>
      </c>
      <c r="T35" s="181"/>
      <c r="U35" s="202"/>
      <c r="V35" s="190"/>
      <c r="W35" s="191"/>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row>
    <row r="36" spans="2:58" ht="35.1" customHeight="1" thickBot="1" x14ac:dyDescent="0.3">
      <c r="B36" s="225"/>
      <c r="C36" s="163"/>
      <c r="D36" s="163"/>
      <c r="E36" s="215"/>
      <c r="F36" s="216"/>
      <c r="G36" s="217"/>
      <c r="H36" s="218"/>
      <c r="I36" s="166"/>
      <c r="J36" s="166"/>
      <c r="K36" s="166"/>
      <c r="L36" s="166"/>
      <c r="M36" s="166"/>
      <c r="N36" s="186" t="s">
        <v>184</v>
      </c>
      <c r="O36" s="187"/>
      <c r="P36" s="204">
        <f>+AD34</f>
        <v>0.99920634920634921</v>
      </c>
      <c r="Q36" s="204">
        <f>+AI34</f>
        <v>0.99937500000000001</v>
      </c>
      <c r="R36" s="199">
        <f>+AN34</f>
        <v>1</v>
      </c>
      <c r="S36" s="199">
        <f>+AT34</f>
        <v>0.99922779922779925</v>
      </c>
      <c r="T36" s="192"/>
      <c r="U36" s="205"/>
      <c r="V36" s="194"/>
      <c r="W36" s="195"/>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row>
    <row r="37" spans="2:58" ht="30" customHeight="1" thickBot="1" x14ac:dyDescent="0.3">
      <c r="B37" s="170" t="s">
        <v>208</v>
      </c>
      <c r="C37" s="171" t="s">
        <v>209</v>
      </c>
      <c r="D37" s="171" t="s">
        <v>210</v>
      </c>
      <c r="E37" s="172" t="s">
        <v>211</v>
      </c>
      <c r="F37" s="173"/>
      <c r="G37" s="148" t="s">
        <v>212</v>
      </c>
      <c r="H37" s="149"/>
      <c r="I37" s="147" t="s">
        <v>213</v>
      </c>
      <c r="J37" s="159" t="s">
        <v>8</v>
      </c>
      <c r="K37" s="159" t="s">
        <v>10</v>
      </c>
      <c r="L37" s="159" t="s">
        <v>12</v>
      </c>
      <c r="M37" s="159" t="s">
        <v>23</v>
      </c>
      <c r="N37" s="120">
        <v>2022</v>
      </c>
      <c r="O37" s="175">
        <v>2.5</v>
      </c>
      <c r="P37" s="175">
        <v>2.5</v>
      </c>
      <c r="Q37" s="175">
        <v>2.5</v>
      </c>
      <c r="R37" s="175">
        <v>2.5</v>
      </c>
      <c r="S37" s="175">
        <v>2.5</v>
      </c>
      <c r="T37" s="207">
        <f>SUM(P38:S38)</f>
        <v>4313</v>
      </c>
      <c r="U37" s="221">
        <f>+AY37</f>
        <v>4.5192982456140358</v>
      </c>
      <c r="V37" s="178" t="s">
        <v>35</v>
      </c>
      <c r="W37" s="179">
        <f>+U37/P37-1</f>
        <v>0.80771929824561428</v>
      </c>
      <c r="AA37" s="180">
        <v>1202</v>
      </c>
      <c r="AB37" s="180">
        <v>5</v>
      </c>
      <c r="AC37" s="180">
        <f>+AA70</f>
        <v>53</v>
      </c>
      <c r="AD37" s="180">
        <f>+AA37/AB37/AC37</f>
        <v>4.5358490566037739</v>
      </c>
      <c r="AE37" s="180"/>
      <c r="AF37" s="180">
        <v>1295</v>
      </c>
      <c r="AG37" s="180">
        <v>5</v>
      </c>
      <c r="AH37" s="180">
        <f>+AF70</f>
        <v>61</v>
      </c>
      <c r="AI37" s="180">
        <f>+AF37/AG37/AH37</f>
        <v>4.2459016393442619</v>
      </c>
      <c r="AK37" s="180">
        <v>747</v>
      </c>
      <c r="AL37" s="180">
        <v>5</v>
      </c>
      <c r="AM37" s="180">
        <v>50</v>
      </c>
      <c r="AN37" s="180">
        <f>+AK37/AL37/AM37</f>
        <v>2.988</v>
      </c>
      <c r="AP37" s="180"/>
      <c r="AQ37" s="180">
        <v>1069</v>
      </c>
      <c r="AR37" s="180">
        <v>5</v>
      </c>
      <c r="AS37" s="180">
        <v>51</v>
      </c>
      <c r="AT37">
        <f>+AQ37/AR37/AS37</f>
        <v>4.1921568627450982</v>
      </c>
      <c r="AU37" s="180">
        <f>+AA37+AF37+AK37+AQ37</f>
        <v>4313</v>
      </c>
      <c r="AV37" s="180">
        <f>+AC37+AH37+AM37+AR37</f>
        <v>169</v>
      </c>
      <c r="AW37" s="180">
        <f>+AU37/5/AV37</f>
        <v>5.1041420118343197</v>
      </c>
      <c r="AY37">
        <f>2576/5/(53+61)</f>
        <v>4.5192982456140358</v>
      </c>
      <c r="BA37" s="180"/>
      <c r="BB37" s="180"/>
      <c r="BC37" s="180"/>
      <c r="BD37" s="180"/>
      <c r="BE37" s="180"/>
      <c r="BF37" s="180"/>
    </row>
    <row r="38" spans="2:58" ht="30" customHeight="1" thickBot="1" x14ac:dyDescent="0.3">
      <c r="B38" s="181"/>
      <c r="C38" s="182"/>
      <c r="D38" s="182"/>
      <c r="E38" s="183"/>
      <c r="F38" s="184"/>
      <c r="G38" s="157"/>
      <c r="H38" s="158"/>
      <c r="I38" s="156"/>
      <c r="J38" s="185"/>
      <c r="K38" s="185"/>
      <c r="L38" s="185"/>
      <c r="M38" s="185"/>
      <c r="N38" s="186" t="s">
        <v>183</v>
      </c>
      <c r="O38" s="187"/>
      <c r="P38" s="175">
        <f>+AA37</f>
        <v>1202</v>
      </c>
      <c r="Q38" s="175">
        <f>+AF37</f>
        <v>1295</v>
      </c>
      <c r="R38" s="175">
        <f>+AK37</f>
        <v>747</v>
      </c>
      <c r="S38" s="175">
        <f>+AQ37</f>
        <v>1069</v>
      </c>
      <c r="T38" s="181"/>
      <c r="U38" s="223"/>
      <c r="V38" s="190"/>
      <c r="W38" s="191"/>
      <c r="AA38" s="180"/>
      <c r="AB38" s="180"/>
      <c r="AC38" s="180"/>
      <c r="AD38" s="180"/>
      <c r="AE38" s="180"/>
      <c r="AF38" s="180"/>
      <c r="AG38" s="180"/>
      <c r="AH38" s="180"/>
      <c r="AI38" s="180"/>
      <c r="AK38" s="180"/>
      <c r="AL38" s="180"/>
      <c r="AM38" s="180"/>
      <c r="AN38" s="180"/>
      <c r="AR38" s="180"/>
      <c r="AV38" s="180"/>
      <c r="AW38" s="180"/>
      <c r="BA38" s="180"/>
      <c r="BB38" s="180"/>
      <c r="BC38" s="180"/>
      <c r="BD38" s="180"/>
      <c r="BE38" s="180"/>
      <c r="BF38" s="180"/>
    </row>
    <row r="39" spans="2:58" ht="30" customHeight="1" thickBot="1" x14ac:dyDescent="0.3">
      <c r="B39" s="192"/>
      <c r="C39" s="197"/>
      <c r="D39" s="197"/>
      <c r="E39" s="117"/>
      <c r="F39" s="119"/>
      <c r="G39" s="164"/>
      <c r="H39" s="165"/>
      <c r="I39" s="163"/>
      <c r="J39" s="166"/>
      <c r="K39" s="166"/>
      <c r="L39" s="166"/>
      <c r="M39" s="166"/>
      <c r="N39" s="186" t="s">
        <v>184</v>
      </c>
      <c r="O39" s="187"/>
      <c r="P39" s="222">
        <f>+AD37</f>
        <v>4.5358490566037739</v>
      </c>
      <c r="Q39" s="222">
        <f>+AI37</f>
        <v>4.2459016393442619</v>
      </c>
      <c r="R39" s="222">
        <f>+AN37</f>
        <v>2.988</v>
      </c>
      <c r="S39" s="175">
        <f>+AT37</f>
        <v>4.1921568627450982</v>
      </c>
      <c r="T39" s="192"/>
      <c r="U39" s="224"/>
      <c r="V39" s="194"/>
      <c r="W39" s="195"/>
      <c r="AA39" s="180"/>
      <c r="AB39" s="180"/>
      <c r="AC39" s="180"/>
      <c r="AD39" s="180"/>
      <c r="AE39" s="180"/>
      <c r="AF39" s="180"/>
      <c r="AG39" s="180"/>
      <c r="AH39" s="180"/>
      <c r="AI39" s="180"/>
      <c r="AK39" s="180"/>
      <c r="AL39" s="180"/>
      <c r="AM39" s="180"/>
      <c r="AN39" s="180"/>
      <c r="AR39" s="180"/>
      <c r="AV39" s="180"/>
      <c r="AW39" s="180"/>
      <c r="BA39" s="180"/>
      <c r="BB39" s="180"/>
      <c r="BC39" s="180"/>
      <c r="BD39" s="180"/>
      <c r="BE39" s="180"/>
      <c r="BF39" s="180"/>
    </row>
    <row r="40" spans="2:58" ht="30" customHeight="1" thickBot="1" x14ac:dyDescent="0.3">
      <c r="B40" s="170" t="s">
        <v>214</v>
      </c>
      <c r="C40" s="171" t="s">
        <v>215</v>
      </c>
      <c r="D40" s="171" t="s">
        <v>216</v>
      </c>
      <c r="E40" s="172" t="s">
        <v>217</v>
      </c>
      <c r="F40" s="173"/>
      <c r="G40" s="148" t="s">
        <v>218</v>
      </c>
      <c r="H40" s="149"/>
      <c r="I40" s="147" t="s">
        <v>219</v>
      </c>
      <c r="J40" s="159" t="s">
        <v>8</v>
      </c>
      <c r="K40" s="159" t="s">
        <v>10</v>
      </c>
      <c r="L40" s="159" t="s">
        <v>12</v>
      </c>
      <c r="M40" s="159" t="s">
        <v>23</v>
      </c>
      <c r="N40" s="120">
        <v>2022</v>
      </c>
      <c r="O40" s="175">
        <v>3</v>
      </c>
      <c r="P40" s="175">
        <v>3</v>
      </c>
      <c r="Q40" s="175">
        <v>3</v>
      </c>
      <c r="R40" s="175">
        <v>3</v>
      </c>
      <c r="S40" s="175">
        <v>3</v>
      </c>
      <c r="T40" s="207">
        <f>SUM(P41:S41)</f>
        <v>1713</v>
      </c>
      <c r="U40" s="221">
        <f>+AW40</f>
        <v>3.4959183673469387</v>
      </c>
      <c r="V40" s="178" t="s">
        <v>35</v>
      </c>
      <c r="W40" s="179">
        <f>+U40/P40-1</f>
        <v>0.16530612244897958</v>
      </c>
      <c r="AA40" s="180">
        <v>511</v>
      </c>
      <c r="AB40" s="180">
        <v>89</v>
      </c>
      <c r="AC40" s="180"/>
      <c r="AD40" s="180">
        <f>+AA40/AB40</f>
        <v>5.7415730337078648</v>
      </c>
      <c r="AE40" s="180"/>
      <c r="AF40" s="180">
        <v>528</v>
      </c>
      <c r="AG40" s="180">
        <v>151</v>
      </c>
      <c r="AH40" s="180"/>
      <c r="AI40" s="180">
        <f>+AF40/AG40</f>
        <v>3.4966887417218544</v>
      </c>
      <c r="AJ40" s="180"/>
      <c r="AK40" s="180">
        <v>279</v>
      </c>
      <c r="AL40" s="180">
        <v>94</v>
      </c>
      <c r="AM40" s="180"/>
      <c r="AN40" s="180">
        <f>+AK40/AL40</f>
        <v>2.9680851063829787</v>
      </c>
      <c r="AO40" s="180"/>
      <c r="AP40" s="180"/>
      <c r="AQ40" s="180">
        <v>395</v>
      </c>
      <c r="AR40" s="180">
        <v>156</v>
      </c>
      <c r="AS40" s="180"/>
      <c r="AT40" s="180">
        <f>+AQ40/AR40</f>
        <v>2.5320512820512819</v>
      </c>
      <c r="AU40" s="180">
        <f>+AA40+AF40+AK40+AQ40</f>
        <v>1713</v>
      </c>
      <c r="AV40" s="180">
        <f>+AB40+AG40+AL40+AR40</f>
        <v>490</v>
      </c>
      <c r="AW40" s="180">
        <f>+AU40/AV40</f>
        <v>3.4959183673469387</v>
      </c>
    </row>
    <row r="41" spans="2:58" ht="30" customHeight="1" thickBot="1" x14ac:dyDescent="0.3">
      <c r="B41" s="181"/>
      <c r="C41" s="182"/>
      <c r="D41" s="182"/>
      <c r="E41" s="183"/>
      <c r="F41" s="184"/>
      <c r="G41" s="157"/>
      <c r="H41" s="158"/>
      <c r="I41" s="156"/>
      <c r="J41" s="185"/>
      <c r="K41" s="185"/>
      <c r="L41" s="185"/>
      <c r="M41" s="185"/>
      <c r="N41" s="186" t="s">
        <v>183</v>
      </c>
      <c r="O41" s="187"/>
      <c r="P41" s="175">
        <f>+AA40</f>
        <v>511</v>
      </c>
      <c r="Q41" s="175">
        <f>+AF40</f>
        <v>528</v>
      </c>
      <c r="R41" s="175">
        <f>+AK40</f>
        <v>279</v>
      </c>
      <c r="S41" s="175">
        <f>+AQ40</f>
        <v>395</v>
      </c>
      <c r="T41" s="181"/>
      <c r="U41" s="223"/>
      <c r="V41" s="190"/>
      <c r="W41" s="191"/>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row>
    <row r="42" spans="2:58" ht="30" customHeight="1" thickBot="1" x14ac:dyDescent="0.3">
      <c r="B42" s="192"/>
      <c r="C42" s="197"/>
      <c r="D42" s="197"/>
      <c r="E42" s="117"/>
      <c r="F42" s="119"/>
      <c r="G42" s="164"/>
      <c r="H42" s="165"/>
      <c r="I42" s="163"/>
      <c r="J42" s="166"/>
      <c r="K42" s="166"/>
      <c r="L42" s="166"/>
      <c r="M42" s="166"/>
      <c r="N42" s="186" t="s">
        <v>184</v>
      </c>
      <c r="O42" s="187"/>
      <c r="P42" s="222">
        <f>+AD40</f>
        <v>5.7415730337078648</v>
      </c>
      <c r="Q42" s="222">
        <f>+AI40</f>
        <v>3.4966887417218544</v>
      </c>
      <c r="R42" s="222">
        <f>+AN40</f>
        <v>2.9680851063829787</v>
      </c>
      <c r="S42" s="222">
        <f>+AT40</f>
        <v>2.5320512820512819</v>
      </c>
      <c r="T42" s="192"/>
      <c r="U42" s="224"/>
      <c r="V42" s="194"/>
      <c r="W42" s="195"/>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0"/>
    </row>
    <row r="43" spans="2:58" ht="30" customHeight="1" thickBot="1" x14ac:dyDescent="0.3">
      <c r="B43" s="170" t="s">
        <v>220</v>
      </c>
      <c r="C43" s="171" t="s">
        <v>221</v>
      </c>
      <c r="D43" s="171" t="s">
        <v>222</v>
      </c>
      <c r="E43" s="172" t="s">
        <v>223</v>
      </c>
      <c r="F43" s="173"/>
      <c r="G43" s="148" t="s">
        <v>224</v>
      </c>
      <c r="H43" s="149"/>
      <c r="I43" s="147" t="s">
        <v>225</v>
      </c>
      <c r="J43" s="159" t="s">
        <v>8</v>
      </c>
      <c r="K43" s="159" t="s">
        <v>10</v>
      </c>
      <c r="L43" s="159" t="s">
        <v>12</v>
      </c>
      <c r="M43" s="159" t="s">
        <v>23</v>
      </c>
      <c r="N43" s="120">
        <v>2022</v>
      </c>
      <c r="O43" s="175">
        <v>3</v>
      </c>
      <c r="P43" s="175">
        <v>3</v>
      </c>
      <c r="Q43" s="175">
        <v>3</v>
      </c>
      <c r="R43" s="175">
        <v>3</v>
      </c>
      <c r="S43" s="175">
        <v>3</v>
      </c>
      <c r="T43" s="207">
        <f>SUM(P44:S44)</f>
        <v>2029</v>
      </c>
      <c r="U43" s="221">
        <f>+AW43</f>
        <v>4.1408163265306124</v>
      </c>
      <c r="V43" s="178" t="s">
        <v>35</v>
      </c>
      <c r="W43" s="179">
        <f>+U43/P43-1</f>
        <v>0.38027210884353746</v>
      </c>
      <c r="AA43" s="180">
        <v>504</v>
      </c>
      <c r="AB43" s="180">
        <v>89</v>
      </c>
      <c r="AC43" s="180"/>
      <c r="AD43" s="180">
        <f>+AA43/AB43</f>
        <v>5.6629213483146064</v>
      </c>
      <c r="AE43" s="180"/>
      <c r="AF43" s="180">
        <v>621</v>
      </c>
      <c r="AG43" s="180">
        <v>151</v>
      </c>
      <c r="AH43" s="180"/>
      <c r="AI43" s="180">
        <f>+AF43/AG43</f>
        <v>4.112582781456954</v>
      </c>
      <c r="AJ43" s="180"/>
      <c r="AK43" s="180">
        <v>395</v>
      </c>
      <c r="AL43" s="180">
        <v>94</v>
      </c>
      <c r="AM43" s="180"/>
      <c r="AN43" s="180">
        <f>+AK43/AL43</f>
        <v>4.2021276595744679</v>
      </c>
      <c r="AO43" s="180"/>
      <c r="AP43" s="180"/>
      <c r="AQ43" s="180">
        <v>509</v>
      </c>
      <c r="AR43" s="180">
        <v>156</v>
      </c>
      <c r="AS43" s="180"/>
      <c r="AT43" s="180">
        <f>+AQ43/AR43</f>
        <v>3.2628205128205128</v>
      </c>
      <c r="AU43" s="180">
        <f>+AA43+AF43+AK43+AQ43</f>
        <v>2029</v>
      </c>
      <c r="AV43" s="180">
        <f>+AB43+AG43+AL43+AR43</f>
        <v>490</v>
      </c>
      <c r="AW43" s="180">
        <f>+AU43/AV43</f>
        <v>4.1408163265306124</v>
      </c>
    </row>
    <row r="44" spans="2:58" ht="30" customHeight="1" thickBot="1" x14ac:dyDescent="0.3">
      <c r="B44" s="181"/>
      <c r="C44" s="182"/>
      <c r="D44" s="182"/>
      <c r="E44" s="183"/>
      <c r="F44" s="184"/>
      <c r="G44" s="157"/>
      <c r="H44" s="158"/>
      <c r="I44" s="156"/>
      <c r="J44" s="185"/>
      <c r="K44" s="185"/>
      <c r="L44" s="185"/>
      <c r="M44" s="185"/>
      <c r="N44" s="186" t="s">
        <v>183</v>
      </c>
      <c r="O44" s="187"/>
      <c r="P44" s="175">
        <f>+AA43</f>
        <v>504</v>
      </c>
      <c r="Q44" s="175">
        <f>+AF43</f>
        <v>621</v>
      </c>
      <c r="R44" s="175">
        <f>+AK43</f>
        <v>395</v>
      </c>
      <c r="S44" s="175">
        <f>+AQ43</f>
        <v>509</v>
      </c>
      <c r="T44" s="181"/>
      <c r="U44" s="223"/>
      <c r="V44" s="190"/>
      <c r="W44" s="191"/>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row>
    <row r="45" spans="2:58" ht="30" customHeight="1" thickBot="1" x14ac:dyDescent="0.3">
      <c r="B45" s="192"/>
      <c r="C45" s="197"/>
      <c r="D45" s="197"/>
      <c r="E45" s="117"/>
      <c r="F45" s="119"/>
      <c r="G45" s="164"/>
      <c r="H45" s="165"/>
      <c r="I45" s="163"/>
      <c r="J45" s="166"/>
      <c r="K45" s="166"/>
      <c r="L45" s="166"/>
      <c r="M45" s="166"/>
      <c r="N45" s="186" t="s">
        <v>184</v>
      </c>
      <c r="O45" s="187"/>
      <c r="P45" s="222">
        <f>+AD43</f>
        <v>5.6629213483146064</v>
      </c>
      <c r="Q45" s="222">
        <f>+AI43</f>
        <v>4.112582781456954</v>
      </c>
      <c r="R45" s="222">
        <f>+AN43</f>
        <v>4.2021276595744679</v>
      </c>
      <c r="S45" s="222">
        <f>+AT43</f>
        <v>3.2628205128205128</v>
      </c>
      <c r="T45" s="192"/>
      <c r="U45" s="224"/>
      <c r="V45" s="194"/>
      <c r="W45" s="195"/>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row>
    <row r="46" spans="2:58" ht="30" customHeight="1" thickBot="1" x14ac:dyDescent="0.3">
      <c r="B46" s="170" t="s">
        <v>226</v>
      </c>
      <c r="C46" s="171" t="s">
        <v>227</v>
      </c>
      <c r="D46" s="171" t="s">
        <v>228</v>
      </c>
      <c r="E46" s="172" t="s">
        <v>229</v>
      </c>
      <c r="F46" s="173"/>
      <c r="G46" s="148" t="s">
        <v>230</v>
      </c>
      <c r="H46" s="149"/>
      <c r="I46" s="147" t="s">
        <v>25</v>
      </c>
      <c r="J46" s="159" t="s">
        <v>8</v>
      </c>
      <c r="K46" s="159" t="s">
        <v>10</v>
      </c>
      <c r="L46" s="159" t="s">
        <v>12</v>
      </c>
      <c r="M46" s="159" t="s">
        <v>23</v>
      </c>
      <c r="N46" s="120">
        <v>2022</v>
      </c>
      <c r="O46" s="199">
        <v>0.7</v>
      </c>
      <c r="P46" s="199">
        <v>0.7</v>
      </c>
      <c r="Q46" s="199">
        <v>0.7</v>
      </c>
      <c r="R46" s="199">
        <v>0.7</v>
      </c>
      <c r="S46" s="199">
        <v>0.7</v>
      </c>
      <c r="T46" s="207">
        <f>SUM(P47:S47)</f>
        <v>131</v>
      </c>
      <c r="U46" s="200">
        <f>+AW46</f>
        <v>0.63285024154589375</v>
      </c>
      <c r="V46" s="178" t="s">
        <v>35</v>
      </c>
      <c r="W46" s="179">
        <f>+U46/P46-1</f>
        <v>-9.5928226363008906E-2</v>
      </c>
      <c r="AA46" s="180">
        <v>26</v>
      </c>
      <c r="AB46" s="180">
        <v>50</v>
      </c>
      <c r="AC46" s="180"/>
      <c r="AD46" s="180">
        <f>+AA46/AB46</f>
        <v>0.52</v>
      </c>
      <c r="AE46" s="180"/>
      <c r="AF46" s="180">
        <v>46</v>
      </c>
      <c r="AG46" s="180">
        <v>56</v>
      </c>
      <c r="AH46" s="180"/>
      <c r="AI46" s="180">
        <f>+AF46/AG46</f>
        <v>0.8214285714285714</v>
      </c>
      <c r="AJ46" s="180"/>
      <c r="AK46" s="180">
        <v>23</v>
      </c>
      <c r="AL46" s="180">
        <v>35</v>
      </c>
      <c r="AM46" s="180"/>
      <c r="AN46" s="180">
        <f>+AK46/AL46</f>
        <v>0.65714285714285714</v>
      </c>
      <c r="AO46" s="180"/>
      <c r="AP46" s="180"/>
      <c r="AQ46" s="180">
        <v>36</v>
      </c>
      <c r="AR46" s="180">
        <v>66</v>
      </c>
      <c r="AS46" s="180"/>
      <c r="AT46" s="180">
        <f>+AQ46/AR46</f>
        <v>0.54545454545454541</v>
      </c>
      <c r="AU46" s="180">
        <f>+AA46+AF46+AK46+AQ46</f>
        <v>131</v>
      </c>
      <c r="AV46" s="180">
        <f>+AB46+AG46+AL46+AR46</f>
        <v>207</v>
      </c>
      <c r="AW46" s="180">
        <f>+AU46/AV46</f>
        <v>0.63285024154589375</v>
      </c>
    </row>
    <row r="47" spans="2:58" ht="30" customHeight="1" thickBot="1" x14ac:dyDescent="0.3">
      <c r="B47" s="181"/>
      <c r="C47" s="182"/>
      <c r="D47" s="182"/>
      <c r="E47" s="183"/>
      <c r="F47" s="184"/>
      <c r="G47" s="157"/>
      <c r="H47" s="158"/>
      <c r="I47" s="156"/>
      <c r="J47" s="185"/>
      <c r="K47" s="185"/>
      <c r="L47" s="185"/>
      <c r="M47" s="185"/>
      <c r="N47" s="186" t="s">
        <v>183</v>
      </c>
      <c r="O47" s="187"/>
      <c r="P47" s="175">
        <f>+AA46</f>
        <v>26</v>
      </c>
      <c r="Q47" s="175">
        <f>+AF46</f>
        <v>46</v>
      </c>
      <c r="R47" s="175">
        <f>+AK46</f>
        <v>23</v>
      </c>
      <c r="S47" s="175">
        <f>+AQ46</f>
        <v>36</v>
      </c>
      <c r="T47" s="181"/>
      <c r="U47" s="202"/>
      <c r="V47" s="190"/>
      <c r="W47" s="191"/>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row>
    <row r="48" spans="2:58" ht="30" customHeight="1" thickBot="1" x14ac:dyDescent="0.3">
      <c r="B48" s="192"/>
      <c r="C48" s="197"/>
      <c r="D48" s="197"/>
      <c r="E48" s="117"/>
      <c r="F48" s="119"/>
      <c r="G48" s="164"/>
      <c r="H48" s="165"/>
      <c r="I48" s="163"/>
      <c r="J48" s="166"/>
      <c r="K48" s="166"/>
      <c r="L48" s="166"/>
      <c r="M48" s="166"/>
      <c r="N48" s="226" t="s">
        <v>184</v>
      </c>
      <c r="O48" s="227"/>
      <c r="P48" s="204">
        <f>+AD46</f>
        <v>0.52</v>
      </c>
      <c r="Q48" s="204">
        <f>+AI46</f>
        <v>0.8214285714285714</v>
      </c>
      <c r="R48" s="228">
        <f>+AN46</f>
        <v>0.65714285714285714</v>
      </c>
      <c r="S48" s="204">
        <f>+AT46</f>
        <v>0.54545454545454541</v>
      </c>
      <c r="T48" s="192"/>
      <c r="U48" s="205"/>
      <c r="V48" s="194"/>
      <c r="W48" s="195"/>
      <c r="AB48">
        <f>+AA46+AF46</f>
        <v>72</v>
      </c>
      <c r="AC48">
        <f>+AB46+AG46</f>
        <v>106</v>
      </c>
      <c r="AD48">
        <f>+AB48/AC48</f>
        <v>0.67924528301886788</v>
      </c>
    </row>
    <row r="49" spans="16:45" hidden="1" x14ac:dyDescent="0.25"/>
    <row r="50" spans="16:45" hidden="1" x14ac:dyDescent="0.25">
      <c r="Z50" s="20" t="s">
        <v>231</v>
      </c>
      <c r="AA50" s="20"/>
      <c r="AB50" s="20"/>
      <c r="AC50" s="20"/>
      <c r="AD50" s="20"/>
      <c r="AE50" s="20" t="s">
        <v>231</v>
      </c>
      <c r="AF50" s="20"/>
      <c r="AG50" s="20"/>
      <c r="AH50" s="20"/>
      <c r="AI50" s="20"/>
      <c r="AJ50" s="20" t="s">
        <v>231</v>
      </c>
      <c r="AK50" s="20"/>
      <c r="AL50" s="20"/>
      <c r="AM50" s="20"/>
      <c r="AN50" s="20"/>
      <c r="AO50" s="20" t="s">
        <v>231</v>
      </c>
      <c r="AP50" s="20"/>
      <c r="AQ50" s="20"/>
      <c r="AR50" s="20"/>
      <c r="AS50" s="20"/>
    </row>
    <row r="51" spans="16:45" ht="25.5" hidden="1" x14ac:dyDescent="0.25">
      <c r="Z51" s="229" t="s">
        <v>232</v>
      </c>
      <c r="AA51" s="229" t="s">
        <v>233</v>
      </c>
      <c r="AB51" s="230" t="s">
        <v>234</v>
      </c>
      <c r="AC51" s="230" t="s">
        <v>235</v>
      </c>
      <c r="AD51" s="229" t="s">
        <v>236</v>
      </c>
      <c r="AE51" s="229" t="s">
        <v>232</v>
      </c>
      <c r="AF51" s="229" t="s">
        <v>233</v>
      </c>
      <c r="AG51" s="230" t="s">
        <v>234</v>
      </c>
      <c r="AH51" s="230" t="s">
        <v>235</v>
      </c>
      <c r="AI51" s="229" t="s">
        <v>236</v>
      </c>
      <c r="AJ51" s="229" t="s">
        <v>232</v>
      </c>
      <c r="AK51" s="229" t="s">
        <v>233</v>
      </c>
      <c r="AL51" s="230" t="s">
        <v>234</v>
      </c>
      <c r="AM51" s="230" t="s">
        <v>235</v>
      </c>
      <c r="AN51" s="229" t="s">
        <v>236</v>
      </c>
      <c r="AO51" s="229" t="s">
        <v>232</v>
      </c>
      <c r="AP51" s="229" t="s">
        <v>233</v>
      </c>
      <c r="AQ51" s="230" t="s">
        <v>234</v>
      </c>
      <c r="AR51" s="230" t="s">
        <v>235</v>
      </c>
      <c r="AS51" s="229" t="s">
        <v>236</v>
      </c>
    </row>
    <row r="52" spans="16:45" hidden="1" x14ac:dyDescent="0.25">
      <c r="Z52">
        <v>1</v>
      </c>
      <c r="AA52">
        <v>15</v>
      </c>
      <c r="AB52">
        <v>48</v>
      </c>
      <c r="AC52">
        <f>(+Z52+AA52)/2</f>
        <v>8</v>
      </c>
      <c r="AD52">
        <f>+AB52*AC52</f>
        <v>384</v>
      </c>
      <c r="AE52">
        <v>1</v>
      </c>
      <c r="AF52">
        <v>15</v>
      </c>
      <c r="AG52">
        <v>54</v>
      </c>
      <c r="AH52">
        <f>(+AE52+AF52)/2</f>
        <v>8</v>
      </c>
      <c r="AI52">
        <f>+AG52*AH52</f>
        <v>432</v>
      </c>
      <c r="AJ52">
        <v>1</v>
      </c>
      <c r="AK52">
        <v>15</v>
      </c>
      <c r="AL52">
        <v>48</v>
      </c>
      <c r="AM52">
        <f>(+AJ52+AK52)/2</f>
        <v>8</v>
      </c>
      <c r="AN52">
        <f>+AL52*AM52</f>
        <v>384</v>
      </c>
      <c r="AO52">
        <v>1</v>
      </c>
      <c r="AP52">
        <v>15</v>
      </c>
      <c r="AQ52">
        <v>63</v>
      </c>
      <c r="AR52">
        <f>(+AO52+AP52)/2</f>
        <v>8</v>
      </c>
      <c r="AS52">
        <f>+AQ52*AR52</f>
        <v>504</v>
      </c>
    </row>
    <row r="53" spans="16:45" hidden="1" x14ac:dyDescent="0.25">
      <c r="P53">
        <f>+P44+Q44</f>
        <v>1125</v>
      </c>
      <c r="Q53">
        <f>+P53/P54</f>
        <v>4.6875</v>
      </c>
      <c r="Z53">
        <v>16</v>
      </c>
      <c r="AA53">
        <v>30</v>
      </c>
      <c r="AB53">
        <v>55</v>
      </c>
      <c r="AC53">
        <f t="shared" ref="AC53:AC58" si="0">(+Z53+AA53)/2</f>
        <v>23</v>
      </c>
      <c r="AD53">
        <f t="shared" ref="AD53:AD58" si="1">+AB53*AC53</f>
        <v>1265</v>
      </c>
      <c r="AE53">
        <v>16</v>
      </c>
      <c r="AF53">
        <v>30</v>
      </c>
      <c r="AG53">
        <v>78</v>
      </c>
      <c r="AH53">
        <f t="shared" ref="AH53:AH58" si="2">(+AE53+AF53)/2</f>
        <v>23</v>
      </c>
      <c r="AI53">
        <f t="shared" ref="AI53:AI58" si="3">+AG53*AH53</f>
        <v>1794</v>
      </c>
      <c r="AJ53">
        <v>16</v>
      </c>
      <c r="AK53">
        <v>30</v>
      </c>
      <c r="AL53">
        <v>26</v>
      </c>
      <c r="AM53">
        <f t="shared" ref="AM53:AM58" si="4">(+AJ53+AK53)/2</f>
        <v>23</v>
      </c>
      <c r="AN53">
        <f t="shared" ref="AN53:AN58" si="5">+AL53*AM53</f>
        <v>598</v>
      </c>
      <c r="AO53">
        <v>16</v>
      </c>
      <c r="AP53">
        <v>30</v>
      </c>
      <c r="AQ53">
        <v>59</v>
      </c>
      <c r="AR53">
        <f t="shared" ref="AR53:AR58" si="6">(+AO53+AP53)/2</f>
        <v>23</v>
      </c>
      <c r="AS53">
        <f t="shared" ref="AS53:AS58" si="7">+AQ53*AR53</f>
        <v>1357</v>
      </c>
    </row>
    <row r="54" spans="16:45" hidden="1" x14ac:dyDescent="0.25">
      <c r="P54">
        <f>+AB25+AG25</f>
        <v>240</v>
      </c>
      <c r="Z54">
        <v>31</v>
      </c>
      <c r="AA54">
        <v>45</v>
      </c>
      <c r="AB54">
        <v>15</v>
      </c>
      <c r="AC54">
        <f t="shared" si="0"/>
        <v>38</v>
      </c>
      <c r="AD54">
        <f t="shared" si="1"/>
        <v>570</v>
      </c>
      <c r="AE54">
        <v>31</v>
      </c>
      <c r="AF54">
        <v>45</v>
      </c>
      <c r="AG54">
        <v>40</v>
      </c>
      <c r="AH54">
        <f t="shared" si="2"/>
        <v>38</v>
      </c>
      <c r="AI54">
        <f t="shared" si="3"/>
        <v>1520</v>
      </c>
      <c r="AJ54">
        <v>31</v>
      </c>
      <c r="AK54">
        <v>45</v>
      </c>
      <c r="AL54">
        <v>14</v>
      </c>
      <c r="AM54">
        <f t="shared" si="4"/>
        <v>38</v>
      </c>
      <c r="AN54">
        <f t="shared" si="5"/>
        <v>532</v>
      </c>
      <c r="AO54">
        <v>31</v>
      </c>
      <c r="AP54">
        <v>45</v>
      </c>
      <c r="AQ54">
        <v>6</v>
      </c>
      <c r="AR54">
        <f t="shared" si="6"/>
        <v>38</v>
      </c>
      <c r="AS54">
        <f t="shared" si="7"/>
        <v>228</v>
      </c>
    </row>
    <row r="55" spans="16:45" hidden="1" x14ac:dyDescent="0.25">
      <c r="Z55">
        <v>46</v>
      </c>
      <c r="AA55">
        <v>60</v>
      </c>
      <c r="AB55">
        <v>4</v>
      </c>
      <c r="AC55">
        <f t="shared" si="0"/>
        <v>53</v>
      </c>
      <c r="AD55">
        <f t="shared" si="1"/>
        <v>212</v>
      </c>
      <c r="AE55">
        <v>46</v>
      </c>
      <c r="AF55">
        <v>60</v>
      </c>
      <c r="AG55">
        <v>11</v>
      </c>
      <c r="AH55">
        <f t="shared" si="2"/>
        <v>53</v>
      </c>
      <c r="AI55">
        <f t="shared" si="3"/>
        <v>583</v>
      </c>
      <c r="AJ55">
        <v>46</v>
      </c>
      <c r="AK55">
        <v>60</v>
      </c>
      <c r="AL55">
        <v>3</v>
      </c>
      <c r="AM55">
        <f t="shared" si="4"/>
        <v>53</v>
      </c>
      <c r="AN55">
        <f t="shared" si="5"/>
        <v>159</v>
      </c>
      <c r="AO55">
        <v>46</v>
      </c>
      <c r="AP55">
        <v>60</v>
      </c>
      <c r="AQ55">
        <v>1</v>
      </c>
      <c r="AR55">
        <f t="shared" si="6"/>
        <v>53</v>
      </c>
      <c r="AS55">
        <f t="shared" si="7"/>
        <v>53</v>
      </c>
    </row>
    <row r="56" spans="16:45" hidden="1" x14ac:dyDescent="0.25">
      <c r="Z56">
        <v>61</v>
      </c>
      <c r="AA56">
        <v>75</v>
      </c>
      <c r="AB56">
        <v>5</v>
      </c>
      <c r="AC56">
        <f t="shared" si="0"/>
        <v>68</v>
      </c>
      <c r="AD56">
        <f t="shared" si="1"/>
        <v>340</v>
      </c>
      <c r="AE56">
        <v>61</v>
      </c>
      <c r="AF56">
        <v>75</v>
      </c>
      <c r="AG56">
        <v>8</v>
      </c>
      <c r="AH56">
        <f t="shared" si="2"/>
        <v>68</v>
      </c>
      <c r="AI56">
        <f t="shared" si="3"/>
        <v>544</v>
      </c>
      <c r="AJ56">
        <v>61</v>
      </c>
      <c r="AK56">
        <v>75</v>
      </c>
      <c r="AL56">
        <v>7</v>
      </c>
      <c r="AM56">
        <f t="shared" si="4"/>
        <v>68</v>
      </c>
      <c r="AN56">
        <f t="shared" si="5"/>
        <v>476</v>
      </c>
      <c r="AO56">
        <v>61</v>
      </c>
      <c r="AP56">
        <v>75</v>
      </c>
      <c r="AQ56">
        <v>2</v>
      </c>
      <c r="AR56">
        <f t="shared" si="6"/>
        <v>68</v>
      </c>
      <c r="AS56">
        <f t="shared" si="7"/>
        <v>136</v>
      </c>
    </row>
    <row r="57" spans="16:45" hidden="1" x14ac:dyDescent="0.25">
      <c r="Z57">
        <v>76</v>
      </c>
      <c r="AA57">
        <v>90</v>
      </c>
      <c r="AB57">
        <v>0</v>
      </c>
      <c r="AC57">
        <f t="shared" si="0"/>
        <v>83</v>
      </c>
      <c r="AD57">
        <f t="shared" si="1"/>
        <v>0</v>
      </c>
      <c r="AE57">
        <v>76</v>
      </c>
      <c r="AF57">
        <v>90</v>
      </c>
      <c r="AG57">
        <v>0</v>
      </c>
      <c r="AH57">
        <f t="shared" si="2"/>
        <v>83</v>
      </c>
      <c r="AI57">
        <f t="shared" si="3"/>
        <v>0</v>
      </c>
      <c r="AJ57">
        <v>76</v>
      </c>
      <c r="AK57">
        <v>90</v>
      </c>
      <c r="AL57">
        <v>0</v>
      </c>
      <c r="AM57">
        <f t="shared" si="4"/>
        <v>83</v>
      </c>
      <c r="AN57">
        <f t="shared" si="5"/>
        <v>0</v>
      </c>
      <c r="AO57">
        <v>76</v>
      </c>
      <c r="AP57">
        <v>90</v>
      </c>
      <c r="AQ57">
        <v>0</v>
      </c>
      <c r="AR57">
        <f t="shared" si="6"/>
        <v>83</v>
      </c>
      <c r="AS57">
        <f t="shared" si="7"/>
        <v>0</v>
      </c>
    </row>
    <row r="58" spans="16:45" hidden="1" x14ac:dyDescent="0.25">
      <c r="Z58">
        <v>91</v>
      </c>
      <c r="AA58">
        <v>105</v>
      </c>
      <c r="AB58">
        <v>0</v>
      </c>
      <c r="AC58">
        <f t="shared" si="0"/>
        <v>98</v>
      </c>
      <c r="AD58">
        <f t="shared" si="1"/>
        <v>0</v>
      </c>
      <c r="AE58">
        <v>91</v>
      </c>
      <c r="AF58">
        <v>105</v>
      </c>
      <c r="AG58">
        <v>0</v>
      </c>
      <c r="AH58">
        <f t="shared" si="2"/>
        <v>98</v>
      </c>
      <c r="AI58">
        <f t="shared" si="3"/>
        <v>0</v>
      </c>
      <c r="AJ58">
        <v>91</v>
      </c>
      <c r="AK58">
        <v>105</v>
      </c>
      <c r="AL58">
        <v>0</v>
      </c>
      <c r="AM58">
        <f t="shared" si="4"/>
        <v>98</v>
      </c>
      <c r="AN58">
        <f t="shared" si="5"/>
        <v>0</v>
      </c>
      <c r="AO58">
        <v>91</v>
      </c>
      <c r="AP58">
        <v>105</v>
      </c>
      <c r="AQ58">
        <v>0</v>
      </c>
      <c r="AR58">
        <f t="shared" si="6"/>
        <v>98</v>
      </c>
      <c r="AS58">
        <f t="shared" si="7"/>
        <v>0</v>
      </c>
    </row>
    <row r="59" spans="16:45" hidden="1" x14ac:dyDescent="0.25">
      <c r="AB59">
        <f>SUM(AB52:AB58)</f>
        <v>127</v>
      </c>
      <c r="AD59">
        <f>SUM(AD52:AD58)</f>
        <v>2771</v>
      </c>
      <c r="AG59">
        <f>SUM(AG52:AG58)</f>
        <v>191</v>
      </c>
      <c r="AI59">
        <f>SUM(AI52:AI58)</f>
        <v>4873</v>
      </c>
      <c r="AL59">
        <f>SUM(AL52:AL58)</f>
        <v>98</v>
      </c>
      <c r="AN59">
        <f>SUM(AN52:AN58)</f>
        <v>2149</v>
      </c>
      <c r="AQ59">
        <f>SUM(AQ52:AQ58)</f>
        <v>131</v>
      </c>
      <c r="AS59">
        <f>SUM(AS52:AS58)</f>
        <v>2278</v>
      </c>
    </row>
    <row r="60" spans="16:45" hidden="1" x14ac:dyDescent="0.25"/>
    <row r="61" spans="16:45" hidden="1" x14ac:dyDescent="0.25">
      <c r="AB61" s="231" t="s">
        <v>237</v>
      </c>
      <c r="AC61" s="232">
        <f>+AD59</f>
        <v>2771</v>
      </c>
      <c r="AD61">
        <f>+AC61/AC62</f>
        <v>21.818897637795274</v>
      </c>
      <c r="AG61" s="231" t="s">
        <v>237</v>
      </c>
      <c r="AH61" s="232">
        <f>+AI59</f>
        <v>4873</v>
      </c>
      <c r="AI61">
        <f>+AH61/AH62</f>
        <v>25.513089005235603</v>
      </c>
      <c r="AL61" s="231" t="s">
        <v>237</v>
      </c>
      <c r="AM61" s="232">
        <f>+AN59</f>
        <v>2149</v>
      </c>
      <c r="AN61">
        <f>+AM61/AM62</f>
        <v>21.928571428571427</v>
      </c>
      <c r="AQ61" s="231" t="s">
        <v>237</v>
      </c>
      <c r="AR61" s="232">
        <f>+AS59</f>
        <v>2278</v>
      </c>
      <c r="AS61">
        <f>+AR61/AR62</f>
        <v>17.389312977099237</v>
      </c>
    </row>
    <row r="62" spans="16:45" hidden="1" x14ac:dyDescent="0.25">
      <c r="AC62">
        <f>+AB59</f>
        <v>127</v>
      </c>
      <c r="AH62">
        <f>+AG59</f>
        <v>191</v>
      </c>
      <c r="AM62">
        <f>+AL59</f>
        <v>98</v>
      </c>
      <c r="AR62">
        <f>+AQ59</f>
        <v>131</v>
      </c>
    </row>
    <row r="63" spans="16:45" hidden="1" x14ac:dyDescent="0.25"/>
    <row r="64" spans="16:45" hidden="1" x14ac:dyDescent="0.25">
      <c r="AE64" t="s">
        <v>238</v>
      </c>
    </row>
    <row r="65" spans="24:44" hidden="1" x14ac:dyDescent="0.25">
      <c r="AE65" t="s">
        <v>239</v>
      </c>
    </row>
    <row r="66" spans="24:44" hidden="1" x14ac:dyDescent="0.25"/>
    <row r="67" spans="24:44" hidden="1" x14ac:dyDescent="0.25">
      <c r="X67">
        <v>18</v>
      </c>
      <c r="Z67" t="s">
        <v>240</v>
      </c>
      <c r="AA67">
        <v>18</v>
      </c>
      <c r="AB67" t="s">
        <v>241</v>
      </c>
      <c r="AC67" t="s">
        <v>242</v>
      </c>
      <c r="AE67" t="s">
        <v>243</v>
      </c>
      <c r="AF67">
        <v>21</v>
      </c>
      <c r="AG67">
        <v>10</v>
      </c>
      <c r="AJ67" t="s">
        <v>244</v>
      </c>
      <c r="AK67">
        <v>10</v>
      </c>
      <c r="AL67" t="s">
        <v>245</v>
      </c>
      <c r="AO67" t="s">
        <v>246</v>
      </c>
      <c r="AP67">
        <v>22</v>
      </c>
      <c r="AQ67">
        <v>31</v>
      </c>
    </row>
    <row r="68" spans="24:44" hidden="1" x14ac:dyDescent="0.25">
      <c r="X68">
        <v>20</v>
      </c>
      <c r="Z68" t="s">
        <v>247</v>
      </c>
      <c r="AA68">
        <v>20</v>
      </c>
      <c r="AB68">
        <v>5</v>
      </c>
      <c r="AC68" t="s">
        <v>248</v>
      </c>
      <c r="AE68" t="s">
        <v>249</v>
      </c>
      <c r="AF68">
        <v>21</v>
      </c>
      <c r="AG68" t="s">
        <v>250</v>
      </c>
      <c r="AJ68" t="s">
        <v>251</v>
      </c>
      <c r="AK68">
        <v>20</v>
      </c>
      <c r="AL68" s="233" t="s">
        <v>252</v>
      </c>
      <c r="AO68" t="s">
        <v>253</v>
      </c>
      <c r="AP68">
        <v>19</v>
      </c>
      <c r="AQ68" t="s">
        <v>254</v>
      </c>
    </row>
    <row r="69" spans="24:44" hidden="1" x14ac:dyDescent="0.25">
      <c r="Z69" t="s">
        <v>255</v>
      </c>
      <c r="AA69">
        <v>15</v>
      </c>
      <c r="AB69" t="s">
        <v>256</v>
      </c>
      <c r="AC69" t="s">
        <v>257</v>
      </c>
      <c r="AE69" t="s">
        <v>258</v>
      </c>
      <c r="AF69">
        <v>19</v>
      </c>
      <c r="AG69">
        <v>17</v>
      </c>
      <c r="AJ69" t="s">
        <v>259</v>
      </c>
      <c r="AK69">
        <v>20</v>
      </c>
      <c r="AL69">
        <v>16</v>
      </c>
      <c r="AO69" t="s">
        <v>260</v>
      </c>
      <c r="AP69">
        <v>10</v>
      </c>
      <c r="AQ69">
        <v>25</v>
      </c>
    </row>
    <row r="70" spans="24:44" ht="15.75" hidden="1" thickBot="1" x14ac:dyDescent="0.3">
      <c r="AA70" s="234">
        <f>SUM(AA67:AA69)</f>
        <v>53</v>
      </c>
      <c r="AF70" s="234">
        <f>SUM(AF67:AF69)</f>
        <v>61</v>
      </c>
      <c r="AK70" s="234">
        <f>SUM(AK67:AK69)</f>
        <v>50</v>
      </c>
      <c r="AP70" s="234">
        <f>SUM(AP67:AP69)</f>
        <v>51</v>
      </c>
    </row>
    <row r="71" spans="24:44" ht="15.75" hidden="1" thickTop="1" x14ac:dyDescent="0.25"/>
    <row r="72" spans="24:44" hidden="1" x14ac:dyDescent="0.25">
      <c r="Z72" t="s">
        <v>261</v>
      </c>
      <c r="AE72" t="s">
        <v>261</v>
      </c>
      <c r="AJ72" t="s">
        <v>261</v>
      </c>
      <c r="AO72" t="s">
        <v>261</v>
      </c>
    </row>
    <row r="73" spans="24:44" hidden="1" x14ac:dyDescent="0.25">
      <c r="Z73" t="s">
        <v>239</v>
      </c>
      <c r="AB73">
        <v>10</v>
      </c>
      <c r="AE73" t="s">
        <v>239</v>
      </c>
      <c r="AG73">
        <v>10</v>
      </c>
      <c r="AJ73" t="s">
        <v>239</v>
      </c>
      <c r="AL73">
        <v>10</v>
      </c>
      <c r="AO73" t="s">
        <v>239</v>
      </c>
      <c r="AQ73">
        <v>10</v>
      </c>
    </row>
    <row r="74" spans="24:44" x14ac:dyDescent="0.25">
      <c r="Z74" t="s">
        <v>262</v>
      </c>
      <c r="AB74">
        <v>8</v>
      </c>
      <c r="AE74" t="s">
        <v>262</v>
      </c>
      <c r="AG74">
        <v>8</v>
      </c>
      <c r="AJ74" t="s">
        <v>262</v>
      </c>
      <c r="AL74">
        <v>8</v>
      </c>
      <c r="AO74" t="s">
        <v>262</v>
      </c>
      <c r="AQ74">
        <v>8</v>
      </c>
    </row>
    <row r="75" spans="24:44" x14ac:dyDescent="0.25">
      <c r="Z75" t="s">
        <v>263</v>
      </c>
      <c r="AB75">
        <v>5</v>
      </c>
      <c r="AE75" t="s">
        <v>263</v>
      </c>
      <c r="AG75">
        <v>5</v>
      </c>
      <c r="AJ75" t="s">
        <v>263</v>
      </c>
      <c r="AL75">
        <v>5</v>
      </c>
      <c r="AO75" t="s">
        <v>263</v>
      </c>
      <c r="AQ75">
        <v>5</v>
      </c>
    </row>
    <row r="77" spans="24:44" x14ac:dyDescent="0.25">
      <c r="Z77">
        <v>251</v>
      </c>
      <c r="AA77">
        <v>10</v>
      </c>
      <c r="AB77">
        <f>+Z77*AA77</f>
        <v>2510</v>
      </c>
      <c r="AE77">
        <v>290</v>
      </c>
      <c r="AF77">
        <v>10</v>
      </c>
      <c r="AG77">
        <f>+AE77*AF77</f>
        <v>2900</v>
      </c>
      <c r="AJ77">
        <v>169</v>
      </c>
      <c r="AK77">
        <v>10</v>
      </c>
      <c r="AL77">
        <f>+AJ77*AK77</f>
        <v>1690</v>
      </c>
      <c r="AO77">
        <v>258</v>
      </c>
      <c r="AP77">
        <v>10</v>
      </c>
      <c r="AQ77">
        <f>+AO77*AP77</f>
        <v>2580</v>
      </c>
    </row>
    <row r="78" spans="24:44" x14ac:dyDescent="0.25">
      <c r="Z78">
        <v>1</v>
      </c>
      <c r="AA78">
        <v>8</v>
      </c>
      <c r="AB78">
        <f>+AA78*Z78</f>
        <v>8</v>
      </c>
      <c r="AE78">
        <v>1</v>
      </c>
      <c r="AF78">
        <v>8</v>
      </c>
      <c r="AG78">
        <f>+AF78*AE78</f>
        <v>8</v>
      </c>
      <c r="AJ78">
        <v>0</v>
      </c>
      <c r="AK78">
        <v>8</v>
      </c>
      <c r="AL78">
        <f>+AK78*AJ78</f>
        <v>0</v>
      </c>
      <c r="AO78">
        <v>1</v>
      </c>
      <c r="AP78">
        <v>8</v>
      </c>
      <c r="AQ78">
        <f>+AP78*AO78</f>
        <v>8</v>
      </c>
    </row>
    <row r="79" spans="24:44" x14ac:dyDescent="0.25">
      <c r="Z79">
        <f>SUM(Z77:Z78)</f>
        <v>252</v>
      </c>
      <c r="AB79">
        <f>SUM(AB77:AB78)</f>
        <v>2518</v>
      </c>
      <c r="AC79" s="235">
        <f>+AB79/Z79</f>
        <v>9.9920634920634921</v>
      </c>
      <c r="AE79">
        <f>SUM(AE77:AE78)</f>
        <v>291</v>
      </c>
      <c r="AG79">
        <f>SUM(AG77:AG78)</f>
        <v>2908</v>
      </c>
      <c r="AH79" s="235">
        <f>+AG79/AE79</f>
        <v>9.993127147766323</v>
      </c>
      <c r="AJ79">
        <f>SUM(AJ77:AJ78)</f>
        <v>169</v>
      </c>
      <c r="AL79">
        <f>SUM(AL77:AL78)</f>
        <v>1690</v>
      </c>
      <c r="AM79" s="235">
        <f>+AL79/AJ79</f>
        <v>10</v>
      </c>
      <c r="AO79">
        <f>SUM(AO77:AO78)</f>
        <v>259</v>
      </c>
      <c r="AQ79">
        <f>SUM(AQ77:AQ78)</f>
        <v>2588</v>
      </c>
      <c r="AR79" s="235">
        <f>+AQ79/AO79</f>
        <v>9.9922779922779927</v>
      </c>
    </row>
  </sheetData>
  <mergeCells count="215">
    <mergeCell ref="V46:V48"/>
    <mergeCell ref="W46:W48"/>
    <mergeCell ref="N47:O47"/>
    <mergeCell ref="N48:O48"/>
    <mergeCell ref="J46:J48"/>
    <mergeCell ref="K46:K48"/>
    <mergeCell ref="L46:L48"/>
    <mergeCell ref="M46:M48"/>
    <mergeCell ref="T46:T48"/>
    <mergeCell ref="U46:U48"/>
    <mergeCell ref="V43:V45"/>
    <mergeCell ref="W43:W45"/>
    <mergeCell ref="N44:O44"/>
    <mergeCell ref="N45:O45"/>
    <mergeCell ref="B46:B48"/>
    <mergeCell ref="C46:C48"/>
    <mergeCell ref="D46:D48"/>
    <mergeCell ref="E46:F48"/>
    <mergeCell ref="G46:H48"/>
    <mergeCell ref="I46:I48"/>
    <mergeCell ref="J43:J45"/>
    <mergeCell ref="K43:K45"/>
    <mergeCell ref="L43:L45"/>
    <mergeCell ref="M43:M45"/>
    <mergeCell ref="T43:T45"/>
    <mergeCell ref="U43:U45"/>
    <mergeCell ref="V40:V42"/>
    <mergeCell ref="W40:W42"/>
    <mergeCell ref="N41:O41"/>
    <mergeCell ref="N42:O42"/>
    <mergeCell ref="B43:B45"/>
    <mergeCell ref="C43:C45"/>
    <mergeCell ref="D43:D45"/>
    <mergeCell ref="E43:F45"/>
    <mergeCell ref="G43:H45"/>
    <mergeCell ref="I43:I45"/>
    <mergeCell ref="J40:J42"/>
    <mergeCell ref="K40:K42"/>
    <mergeCell ref="L40:L42"/>
    <mergeCell ref="M40:M42"/>
    <mergeCell ref="T40:T42"/>
    <mergeCell ref="U40:U42"/>
    <mergeCell ref="V37:V39"/>
    <mergeCell ref="W37:W39"/>
    <mergeCell ref="N38:O38"/>
    <mergeCell ref="N39:O39"/>
    <mergeCell ref="B40:B42"/>
    <mergeCell ref="C40:C42"/>
    <mergeCell ref="D40:D42"/>
    <mergeCell ref="E40:F42"/>
    <mergeCell ref="G40:H42"/>
    <mergeCell ref="I40:I42"/>
    <mergeCell ref="J37:J39"/>
    <mergeCell ref="K37:K39"/>
    <mergeCell ref="L37:L39"/>
    <mergeCell ref="M37:M39"/>
    <mergeCell ref="T37:T39"/>
    <mergeCell ref="U37:U39"/>
    <mergeCell ref="B37:B39"/>
    <mergeCell ref="C37:C39"/>
    <mergeCell ref="D37:D39"/>
    <mergeCell ref="E37:F39"/>
    <mergeCell ref="G37:H39"/>
    <mergeCell ref="I37:I39"/>
    <mergeCell ref="L34:L36"/>
    <mergeCell ref="M34:M36"/>
    <mergeCell ref="T34:T36"/>
    <mergeCell ref="U34:U36"/>
    <mergeCell ref="V34:V36"/>
    <mergeCell ref="W34:W36"/>
    <mergeCell ref="N35:O35"/>
    <mergeCell ref="N36:O36"/>
    <mergeCell ref="D34:D36"/>
    <mergeCell ref="E34:F36"/>
    <mergeCell ref="G34:H36"/>
    <mergeCell ref="I34:I36"/>
    <mergeCell ref="J34:J36"/>
    <mergeCell ref="K34:K36"/>
    <mergeCell ref="L31:L33"/>
    <mergeCell ref="M31:M33"/>
    <mergeCell ref="T31:T33"/>
    <mergeCell ref="U31:U33"/>
    <mergeCell ref="V31:V33"/>
    <mergeCell ref="W31:W33"/>
    <mergeCell ref="N32:O32"/>
    <mergeCell ref="N33:O33"/>
    <mergeCell ref="V28:V30"/>
    <mergeCell ref="W28:W30"/>
    <mergeCell ref="N29:O29"/>
    <mergeCell ref="N30:O30"/>
    <mergeCell ref="D31:D33"/>
    <mergeCell ref="E31:F33"/>
    <mergeCell ref="G31:H33"/>
    <mergeCell ref="I31:I33"/>
    <mergeCell ref="J31:J33"/>
    <mergeCell ref="K31:K33"/>
    <mergeCell ref="J28:J30"/>
    <mergeCell ref="K28:K30"/>
    <mergeCell ref="L28:L30"/>
    <mergeCell ref="M28:M30"/>
    <mergeCell ref="T28:T30"/>
    <mergeCell ref="U28:U30"/>
    <mergeCell ref="V25:V27"/>
    <mergeCell ref="W25:W27"/>
    <mergeCell ref="N26:O26"/>
    <mergeCell ref="N27:O27"/>
    <mergeCell ref="B28:B36"/>
    <mergeCell ref="C28:C36"/>
    <mergeCell ref="D28:D30"/>
    <mergeCell ref="E28:F30"/>
    <mergeCell ref="G28:H30"/>
    <mergeCell ref="I28:I30"/>
    <mergeCell ref="J25:J27"/>
    <mergeCell ref="K25:K27"/>
    <mergeCell ref="L25:L27"/>
    <mergeCell ref="M25:M27"/>
    <mergeCell ref="T25:T27"/>
    <mergeCell ref="U25:U27"/>
    <mergeCell ref="B25:B27"/>
    <mergeCell ref="C25:C27"/>
    <mergeCell ref="D25:D27"/>
    <mergeCell ref="E25:F27"/>
    <mergeCell ref="G25:H27"/>
    <mergeCell ref="I25:I27"/>
    <mergeCell ref="L22:L24"/>
    <mergeCell ref="M22:M24"/>
    <mergeCell ref="T22:T24"/>
    <mergeCell ref="U22:U24"/>
    <mergeCell ref="V22:V24"/>
    <mergeCell ref="W22:W24"/>
    <mergeCell ref="N23:O23"/>
    <mergeCell ref="N24:O24"/>
    <mergeCell ref="D22:D24"/>
    <mergeCell ref="E22:F24"/>
    <mergeCell ref="G22:H24"/>
    <mergeCell ref="I22:I24"/>
    <mergeCell ref="J22:J24"/>
    <mergeCell ref="K22:K24"/>
    <mergeCell ref="L19:L21"/>
    <mergeCell ref="M19:M21"/>
    <mergeCell ref="T19:T21"/>
    <mergeCell ref="U19:U21"/>
    <mergeCell ref="V19:V21"/>
    <mergeCell ref="W19:W21"/>
    <mergeCell ref="N20:O20"/>
    <mergeCell ref="N21:O21"/>
    <mergeCell ref="T17:T18"/>
    <mergeCell ref="U17:U18"/>
    <mergeCell ref="B19:B22"/>
    <mergeCell ref="C19:C24"/>
    <mergeCell ref="D19:D21"/>
    <mergeCell ref="E19:F21"/>
    <mergeCell ref="G19:H21"/>
    <mergeCell ref="I19:I21"/>
    <mergeCell ref="J19:J21"/>
    <mergeCell ref="K19:K21"/>
    <mergeCell ref="K16:K18"/>
    <mergeCell ref="L16:L18"/>
    <mergeCell ref="M16:M18"/>
    <mergeCell ref="T16:U16"/>
    <mergeCell ref="N17:N18"/>
    <mergeCell ref="O17:O18"/>
    <mergeCell ref="P17:P18"/>
    <mergeCell ref="Q17:Q18"/>
    <mergeCell ref="R17:R18"/>
    <mergeCell ref="S17:S18"/>
    <mergeCell ref="C16:C18"/>
    <mergeCell ref="D16:D18"/>
    <mergeCell ref="E16:F18"/>
    <mergeCell ref="G16:H18"/>
    <mergeCell ref="I16:I18"/>
    <mergeCell ref="J16:J18"/>
    <mergeCell ref="AA14:AD14"/>
    <mergeCell ref="AF14:AI14"/>
    <mergeCell ref="AK14:AN14"/>
    <mergeCell ref="AP14:AS14"/>
    <mergeCell ref="B15:M15"/>
    <mergeCell ref="N15:O16"/>
    <mergeCell ref="P15:S16"/>
    <mergeCell ref="T15:U15"/>
    <mergeCell ref="V15:W15"/>
    <mergeCell ref="B16:B18"/>
    <mergeCell ref="B13:M13"/>
    <mergeCell ref="N13:W13"/>
    <mergeCell ref="C14:D14"/>
    <mergeCell ref="F14:G14"/>
    <mergeCell ref="I14:M14"/>
    <mergeCell ref="N14:O14"/>
    <mergeCell ref="P14:R14"/>
    <mergeCell ref="T14:W14"/>
    <mergeCell ref="F11:I11"/>
    <mergeCell ref="K11:T11"/>
    <mergeCell ref="C12:E12"/>
    <mergeCell ref="F12:I12"/>
    <mergeCell ref="K12:T12"/>
    <mergeCell ref="U12:W12"/>
    <mergeCell ref="B8:W8"/>
    <mergeCell ref="B9:E9"/>
    <mergeCell ref="F9:I9"/>
    <mergeCell ref="J9:T9"/>
    <mergeCell ref="U9:W9"/>
    <mergeCell ref="C10:E10"/>
    <mergeCell ref="F10:I10"/>
    <mergeCell ref="K10:T10"/>
    <mergeCell ref="U10:W11"/>
    <mergeCell ref="C11:E11"/>
    <mergeCell ref="B2:W2"/>
    <mergeCell ref="B3:W3"/>
    <mergeCell ref="B4:W4"/>
    <mergeCell ref="B6:W6"/>
    <mergeCell ref="C7:D7"/>
    <mergeCell ref="F7:G7"/>
    <mergeCell ref="I7:O7"/>
    <mergeCell ref="P7:S7"/>
    <mergeCell ref="T7:W7"/>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Rendicion Ctas</vt:lpstr>
      <vt:lpstr>Recaudación</vt:lpstr>
      <vt:lpstr>Avance Presupuesto</vt:lpstr>
      <vt:lpstr>G. Programable</vt:lpstr>
      <vt:lpstr>G. Operación</vt:lpstr>
      <vt:lpstr>Serv. Personales</vt:lpstr>
      <vt:lpstr>TJA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cojprepc0001</dc:creator>
  <cp:lastModifiedBy>obruno</cp:lastModifiedBy>
  <cp:lastPrinted>2025-01-15T20:09:56Z</cp:lastPrinted>
  <dcterms:created xsi:type="dcterms:W3CDTF">2018-04-24T22:41:04Z</dcterms:created>
  <dcterms:modified xsi:type="dcterms:W3CDTF">2025-01-23T19:50:26Z</dcterms:modified>
</cp:coreProperties>
</file>